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Matea\Desktop\VODITELJICA RAČUNOVODSTVA\MINISTARSTVO\FINANCIJSKI PLANOVI\1. FINANCIJSKI PLAN 2023-2024-2025\"/>
    </mc:Choice>
  </mc:AlternateContent>
  <xr:revisionPtr revIDLastSave="0" documentId="13_ncr:1_{51BF11A0-085C-470E-AC86-0C15DC90FF46}" xr6:coauthVersionLast="37" xr6:coauthVersionMax="37" xr10:uidLastSave="{00000000-0000-0000-0000-000000000000}"/>
  <bookViews>
    <workbookView xWindow="0" yWindow="0" windowWidth="26760" windowHeight="10380" xr2:uid="{00000000-000D-0000-FFFF-FFFF00000000}"/>
  </bookViews>
  <sheets>
    <sheet name="FOI posebni dio plana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2" l="1"/>
  <c r="C40" i="2"/>
  <c r="C35" i="2"/>
  <c r="C30" i="2"/>
  <c r="C22" i="2"/>
  <c r="C14" i="2"/>
  <c r="C24" i="2"/>
  <c r="C87" i="2"/>
  <c r="C42" i="2"/>
  <c r="C37" i="2"/>
  <c r="C32" i="2"/>
  <c r="C16" i="2"/>
  <c r="C94" i="2"/>
  <c r="C89" i="2"/>
  <c r="C81" i="2"/>
  <c r="D86" i="2"/>
  <c r="G85" i="2"/>
  <c r="F85" i="2"/>
  <c r="E85" i="2"/>
  <c r="C85" i="2"/>
  <c r="D85" i="2" s="1"/>
  <c r="D103" i="2"/>
  <c r="C102" i="2"/>
  <c r="D102" i="2" s="1"/>
  <c r="C98" i="2"/>
  <c r="C13" i="2" l="1"/>
  <c r="D95" i="2" l="1"/>
  <c r="D96" i="2"/>
  <c r="D56" i="2"/>
  <c r="C20" i="2"/>
  <c r="D20" i="2" s="1"/>
  <c r="D21" i="2"/>
  <c r="G20" i="2"/>
  <c r="F20" i="2"/>
  <c r="E20" i="2"/>
  <c r="D75" i="2" l="1"/>
  <c r="C72" i="2"/>
  <c r="D72" i="2" s="1"/>
  <c r="G54" i="2"/>
  <c r="F54" i="2"/>
  <c r="E54" i="2"/>
  <c r="C54" i="2"/>
  <c r="D54" i="2" s="1"/>
  <c r="G82" i="2"/>
  <c r="G81" i="2" s="1"/>
  <c r="F82" i="2"/>
  <c r="F81" i="2" s="1"/>
  <c r="E82" i="2"/>
  <c r="E81" i="2" s="1"/>
  <c r="G102" i="2"/>
  <c r="F102" i="2"/>
  <c r="E102" i="2"/>
  <c r="G98" i="2"/>
  <c r="G97" i="2" s="1"/>
  <c r="F98" i="2"/>
  <c r="F97" i="2" s="1"/>
  <c r="E98" i="2"/>
  <c r="G78" i="2"/>
  <c r="F78" i="2"/>
  <c r="E78" i="2"/>
  <c r="G72" i="2"/>
  <c r="F72" i="2"/>
  <c r="E72" i="2"/>
  <c r="E71" i="2" s="1"/>
  <c r="G68" i="2"/>
  <c r="G67" i="2" s="1"/>
  <c r="F68" i="2"/>
  <c r="F67" i="2" s="1"/>
  <c r="E68" i="2"/>
  <c r="E67" i="2" s="1"/>
  <c r="G94" i="2"/>
  <c r="F94" i="2"/>
  <c r="E94" i="2"/>
  <c r="G90" i="2"/>
  <c r="F90" i="2"/>
  <c r="F89" i="2" s="1"/>
  <c r="E90" i="2"/>
  <c r="G63" i="2"/>
  <c r="G62" i="2" s="1"/>
  <c r="F63" i="2"/>
  <c r="F62" i="2" s="1"/>
  <c r="E63" i="2"/>
  <c r="E62" i="2" s="1"/>
  <c r="G60" i="2"/>
  <c r="F60" i="2"/>
  <c r="E60" i="2"/>
  <c r="G58" i="2"/>
  <c r="F58" i="2"/>
  <c r="E58" i="2"/>
  <c r="G50" i="2"/>
  <c r="F50" i="2"/>
  <c r="E50" i="2"/>
  <c r="G47" i="2"/>
  <c r="F47" i="2"/>
  <c r="E47" i="2"/>
  <c r="G43" i="2"/>
  <c r="F43" i="2"/>
  <c r="E43" i="2"/>
  <c r="G38" i="2"/>
  <c r="G37" i="2" s="1"/>
  <c r="G35" i="2" s="1"/>
  <c r="G36" i="2" s="1"/>
  <c r="F38" i="2"/>
  <c r="F37" i="2" s="1"/>
  <c r="F35" i="2" s="1"/>
  <c r="F36" i="2" s="1"/>
  <c r="E38" i="2"/>
  <c r="E37" i="2" s="1"/>
  <c r="E35" i="2" s="1"/>
  <c r="E36" i="2" s="1"/>
  <c r="G33" i="2"/>
  <c r="G32" i="2" s="1"/>
  <c r="G30" i="2" s="1"/>
  <c r="G31" i="2" s="1"/>
  <c r="F33" i="2"/>
  <c r="F32" i="2" s="1"/>
  <c r="F30" i="2" s="1"/>
  <c r="F31" i="2" s="1"/>
  <c r="E33" i="2"/>
  <c r="E32" i="2" s="1"/>
  <c r="E30" i="2" s="1"/>
  <c r="E31" i="2" s="1"/>
  <c r="G28" i="2"/>
  <c r="F28" i="2"/>
  <c r="E28" i="2"/>
  <c r="G25" i="2"/>
  <c r="F25" i="2"/>
  <c r="E25" i="2"/>
  <c r="G17" i="2"/>
  <c r="G16" i="2" s="1"/>
  <c r="G14" i="2" s="1"/>
  <c r="F17" i="2"/>
  <c r="F16" i="2" s="1"/>
  <c r="F14" i="2" s="1"/>
  <c r="E17" i="2"/>
  <c r="E16" i="2" s="1"/>
  <c r="E14" i="2" s="1"/>
  <c r="D18" i="2"/>
  <c r="D19" i="2"/>
  <c r="D26" i="2"/>
  <c r="D27" i="2"/>
  <c r="D29" i="2"/>
  <c r="D34" i="2"/>
  <c r="D39" i="2"/>
  <c r="D44" i="2"/>
  <c r="D45" i="2"/>
  <c r="D46" i="2"/>
  <c r="D48" i="2"/>
  <c r="D51" i="2"/>
  <c r="D52" i="2"/>
  <c r="D53" i="2"/>
  <c r="D55" i="2"/>
  <c r="D59" i="2"/>
  <c r="D61" i="2"/>
  <c r="D64" i="2"/>
  <c r="D91" i="2"/>
  <c r="D92" i="2"/>
  <c r="D93" i="2"/>
  <c r="D69" i="2"/>
  <c r="D70" i="2"/>
  <c r="D73" i="2"/>
  <c r="D74" i="2"/>
  <c r="D76" i="2"/>
  <c r="D77" i="2"/>
  <c r="D79" i="2"/>
  <c r="D80" i="2"/>
  <c r="D99" i="2"/>
  <c r="D100" i="2"/>
  <c r="D101" i="2"/>
  <c r="D104" i="2"/>
  <c r="D83" i="2"/>
  <c r="D84" i="2"/>
  <c r="C68" i="2"/>
  <c r="D68" i="2" s="1"/>
  <c r="C78" i="2"/>
  <c r="C82" i="2"/>
  <c r="D82" i="2" s="1"/>
  <c r="D94" i="2"/>
  <c r="C90" i="2"/>
  <c r="C63" i="2"/>
  <c r="D63" i="2" s="1"/>
  <c r="C60" i="2"/>
  <c r="D60" i="2" s="1"/>
  <c r="C58" i="2"/>
  <c r="C50" i="2"/>
  <c r="D50" i="2" s="1"/>
  <c r="C47" i="2"/>
  <c r="D47" i="2" s="1"/>
  <c r="C43" i="2"/>
  <c r="D43" i="2" s="1"/>
  <c r="C38" i="2"/>
  <c r="C33" i="2"/>
  <c r="C28" i="2"/>
  <c r="D28" i="2" s="1"/>
  <c r="C25" i="2"/>
  <c r="C17" i="2"/>
  <c r="D78" i="2" l="1"/>
  <c r="C71" i="2"/>
  <c r="F87" i="2"/>
  <c r="F88" i="2" s="1"/>
  <c r="E65" i="2"/>
  <c r="D17" i="2"/>
  <c r="D42" i="2"/>
  <c r="D81" i="2"/>
  <c r="F42" i="2"/>
  <c r="F24" i="2"/>
  <c r="F22" i="2" s="1"/>
  <c r="F23" i="2" s="1"/>
  <c r="D33" i="2"/>
  <c r="C97" i="2"/>
  <c r="D97" i="2" s="1"/>
  <c r="C49" i="2"/>
  <c r="D49" i="2" s="1"/>
  <c r="E24" i="2"/>
  <c r="E22" i="2" s="1"/>
  <c r="E23" i="2" s="1"/>
  <c r="F49" i="2"/>
  <c r="G42" i="2"/>
  <c r="D25" i="2"/>
  <c r="G89" i="2"/>
  <c r="G87" i="2" s="1"/>
  <c r="G88" i="2" s="1"/>
  <c r="C57" i="2"/>
  <c r="D57" i="2" s="1"/>
  <c r="D90" i="2"/>
  <c r="D38" i="2"/>
  <c r="D32" i="2"/>
  <c r="D37" i="2"/>
  <c r="D58" i="2"/>
  <c r="C67" i="2"/>
  <c r="D67" i="2" s="1"/>
  <c r="C62" i="2"/>
  <c r="D62" i="2" s="1"/>
  <c r="D71" i="2"/>
  <c r="D98" i="2"/>
  <c r="E42" i="2"/>
  <c r="F71" i="2"/>
  <c r="F65" i="2" s="1"/>
  <c r="G71" i="2"/>
  <c r="G65" i="2" s="1"/>
  <c r="E57" i="2"/>
  <c r="E97" i="2"/>
  <c r="E89" i="2"/>
  <c r="G57" i="2"/>
  <c r="F57" i="2"/>
  <c r="G49" i="2"/>
  <c r="E49" i="2"/>
  <c r="G24" i="2"/>
  <c r="G22" i="2" s="1"/>
  <c r="G23" i="2" s="1"/>
  <c r="E15" i="2"/>
  <c r="F15" i="2"/>
  <c r="G15" i="2"/>
  <c r="F40" i="2" l="1"/>
  <c r="F41" i="2" s="1"/>
  <c r="E87" i="2"/>
  <c r="E88" i="2" s="1"/>
  <c r="F66" i="2"/>
  <c r="D89" i="2"/>
  <c r="D87" i="2" s="1"/>
  <c r="D24" i="2"/>
  <c r="E66" i="2"/>
  <c r="G40" i="2"/>
  <c r="G41" i="2" s="1"/>
  <c r="G66" i="2"/>
  <c r="C23" i="2"/>
  <c r="D23" i="2" s="1"/>
  <c r="D22" i="2"/>
  <c r="D35" i="2"/>
  <c r="C36" i="2"/>
  <c r="D36" i="2" s="1"/>
  <c r="D30" i="2"/>
  <c r="C31" i="2"/>
  <c r="D31" i="2" s="1"/>
  <c r="E40" i="2"/>
  <c r="D16" i="2"/>
  <c r="F13" i="2" l="1"/>
  <c r="F12" i="2" s="1"/>
  <c r="F11" i="2" s="1"/>
  <c r="E41" i="2"/>
  <c r="E13" i="2"/>
  <c r="E12" i="2" s="1"/>
  <c r="E11" i="2" s="1"/>
  <c r="G13" i="2"/>
  <c r="G12" i="2" s="1"/>
  <c r="G11" i="2" s="1"/>
  <c r="C15" i="2"/>
  <c r="D15" i="2" s="1"/>
  <c r="D14" i="2"/>
  <c r="C66" i="2"/>
  <c r="D66" i="2" s="1"/>
  <c r="D65" i="2"/>
  <c r="D40" i="2"/>
  <c r="C41" i="2"/>
  <c r="D41" i="2" s="1"/>
  <c r="C12" i="2" l="1"/>
  <c r="D13" i="2"/>
  <c r="D12" i="2" l="1"/>
  <c r="C11" i="2"/>
  <c r="D11" i="2" s="1"/>
</calcChain>
</file>

<file path=xl/sharedStrings.xml><?xml version="1.0" encoding="utf-8"?>
<sst xmlns="http://schemas.openxmlformats.org/spreadsheetml/2006/main" count="167" uniqueCount="62">
  <si>
    <t/>
  </si>
  <si>
    <t>080</t>
  </si>
  <si>
    <t>MINISTARSTVO ZNANOSTI I OBRAZOVANJA</t>
  </si>
  <si>
    <t>3</t>
  </si>
  <si>
    <t>32</t>
  </si>
  <si>
    <t>Materijalni rashodi</t>
  </si>
  <si>
    <t>31</t>
  </si>
  <si>
    <t>Rashodi za zaposlene</t>
  </si>
  <si>
    <t>Financijski rashodi</t>
  </si>
  <si>
    <t>Rashodi za nabavu proizvedene dugotrajne imovine</t>
  </si>
  <si>
    <t>Rashodi za dodatna ulaganja na nefinancijskoj imovini</t>
  </si>
  <si>
    <t>Pomoći dane u inozemstvo i unutar općeg proračuna</t>
  </si>
  <si>
    <t>0942</t>
  </si>
  <si>
    <t>Drugi stupanj visoke naobrazbe</t>
  </si>
  <si>
    <t>Subvencije</t>
  </si>
  <si>
    <t>Rashodi za nabavu neproizvedene dugotrajne imovine</t>
  </si>
  <si>
    <t>PRAVOMOĆNE SUDSKE PRESUDE</t>
  </si>
  <si>
    <t>3705</t>
  </si>
  <si>
    <t>VISOKO OBRAZOVANJE</t>
  </si>
  <si>
    <t>08006</t>
  </si>
  <si>
    <t>Sveučilišta i veleučilišta u Republici Hrvatskoj</t>
  </si>
  <si>
    <t>A621001</t>
  </si>
  <si>
    <t>REDOVNA DJELATNOST SVEUČILIŠTA U ZAGREBU</t>
  </si>
  <si>
    <t>A621038</t>
  </si>
  <si>
    <t>PROGRAMI VJEŽBAONICA VISOKIH UČILIŠTA</t>
  </si>
  <si>
    <t>A622122</t>
  </si>
  <si>
    <t>PROGRAMSKO FINANCIRANJE JAVNIH VISOKIH UČILIŠTA</t>
  </si>
  <si>
    <t>A679078</t>
  </si>
  <si>
    <t>EU PROJEKTI SVEUČILIŠTA U ZAGREBU (IZ EVIDENCIJSKIH PRIHODA)</t>
  </si>
  <si>
    <t>A679088</t>
  </si>
  <si>
    <t>REDOVNA DJELATNOST SVEUČILIŠTA U ZAGREBU (IZ EVIDENCIJSKIH PRIHODA)</t>
  </si>
  <si>
    <t>Plan za 2023.</t>
  </si>
  <si>
    <t>Projekcija 
za 2024.</t>
  </si>
  <si>
    <t>Projekcija 
za 2025.</t>
  </si>
  <si>
    <t>U EUR</t>
  </si>
  <si>
    <t>U HRK</t>
  </si>
  <si>
    <t>Tekući plan 
2022.</t>
  </si>
  <si>
    <t>11</t>
  </si>
  <si>
    <t>RKP-NAZIV PRORAČUNSKOG KORISNIKA</t>
  </si>
  <si>
    <t>2063 FAKULTET ORGANIZACIJE I INFORMATIKE U VARAŽDINU</t>
  </si>
  <si>
    <t>VARAŽDIN, 28. RUJNA 2022.</t>
  </si>
  <si>
    <t>MATEA ŠOŠTAREC</t>
  </si>
  <si>
    <t>MJESTO I DATUM</t>
  </si>
  <si>
    <t>OSOBA ZA KONTAKTIRANJE</t>
  </si>
  <si>
    <t>TELEFON ZA KONTAKT</t>
  </si>
  <si>
    <t>EMAIL ZA KONTAKT</t>
  </si>
  <si>
    <t>A622181</t>
  </si>
  <si>
    <t>OPĆI PRIHODI I PRIMICI</t>
  </si>
  <si>
    <t>RASHODI POSLOVANJA</t>
  </si>
  <si>
    <t>VLASTITI PRIHODI</t>
  </si>
  <si>
    <t>OSTALI PRIHODI ZA POSEBNE NAMJENE</t>
  </si>
  <si>
    <t>DONACIJE</t>
  </si>
  <si>
    <t>PRIHODI OD NEFINANCIJSKE IMOVINE I NADOKNADE ŠTETE</t>
  </si>
  <si>
    <t>RASHODI ZA NABAVU NEFINANCIJSKE IMOVINE</t>
  </si>
  <si>
    <t>SREDSTVA UČEŠĆA ZA POMOĆI</t>
  </si>
  <si>
    <t>OSTALE POMOĆI</t>
  </si>
  <si>
    <t>POMOĆI EU</t>
  </si>
  <si>
    <t>EUROPSKI SOCIJALNI FOND (ESF)</t>
  </si>
  <si>
    <t>II. POSEBNI DIO FINANCIJSKOG PLANA</t>
  </si>
  <si>
    <t>K679106</t>
  </si>
  <si>
    <t>OP UČINKOVITI LJUDSKI POTENCIJALI 2014-2020, PRIORITET 3</t>
  </si>
  <si>
    <t>masostarec@foi.unizg.hr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</si>
</sst>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52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3" fillId="2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9" borderId="0" applyNumberFormat="0" applyBorder="0" applyAlignment="0" applyProtection="0"/>
    <xf numFmtId="0" fontId="11" fillId="14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1" fillId="12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1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6" fillId="2" borderId="0"/>
    <xf numFmtId="4" fontId="4" fillId="28" borderId="1" applyNumberFormat="0" applyProtection="0">
      <alignment vertical="center"/>
    </xf>
    <xf numFmtId="4" fontId="15" fillId="29" borderId="1" applyNumberFormat="0" applyProtection="0">
      <alignment vertical="center"/>
    </xf>
    <xf numFmtId="4" fontId="4" fillId="29" borderId="1" applyNumberFormat="0" applyProtection="0">
      <alignment horizontal="left" vertical="center" indent="1"/>
    </xf>
    <xf numFmtId="0" fontId="8" fillId="28" borderId="2" applyNumberFormat="0" applyProtection="0">
      <alignment horizontal="left" vertical="top" indent="1"/>
    </xf>
    <xf numFmtId="4" fontId="4" fillId="30" borderId="1" applyNumberFormat="0" applyProtection="0">
      <alignment horizontal="left" vertical="center" indent="1"/>
    </xf>
    <xf numFmtId="4" fontId="4" fillId="31" borderId="1" applyNumberFormat="0" applyProtection="0">
      <alignment horizontal="right" vertical="center"/>
    </xf>
    <xf numFmtId="4" fontId="4" fillId="32" borderId="1" applyNumberFormat="0" applyProtection="0">
      <alignment horizontal="right" vertical="center"/>
    </xf>
    <xf numFmtId="4" fontId="4" fillId="33" borderId="3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7" borderId="1" applyNumberFormat="0" applyProtection="0">
      <alignment horizontal="right" vertical="center"/>
    </xf>
    <xf numFmtId="4" fontId="4" fillId="4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7" borderId="3" applyNumberFormat="0" applyProtection="0">
      <alignment horizontal="left" vertical="center" indent="1"/>
    </xf>
    <xf numFmtId="4" fontId="7" fillId="8" borderId="3" applyNumberFormat="0" applyProtection="0">
      <alignment horizontal="left" vertical="center" indent="1"/>
    </xf>
    <xf numFmtId="4" fontId="7" fillId="8" borderId="3" applyNumberFormat="0" applyProtection="0">
      <alignment horizontal="left" vertical="center" indent="1"/>
    </xf>
    <xf numFmtId="4" fontId="4" fillId="3" borderId="1" applyNumberFormat="0" applyProtection="0">
      <alignment horizontal="right" vertical="center"/>
    </xf>
    <xf numFmtId="4" fontId="4" fillId="5" borderId="3" applyNumberFormat="0" applyProtection="0">
      <alignment horizontal="left" vertical="center" indent="1"/>
    </xf>
    <xf numFmtId="4" fontId="4" fillId="3" borderId="3" applyNumberFormat="0" applyProtection="0">
      <alignment horizontal="left" vertical="center" indent="1"/>
    </xf>
    <xf numFmtId="0" fontId="4" fillId="6" borderId="1" applyNumberFormat="0" applyProtection="0">
      <alignment horizontal="left" vertical="center" indent="1"/>
    </xf>
    <xf numFmtId="0" fontId="4" fillId="8" borderId="2" applyNumberFormat="0" applyProtection="0">
      <alignment horizontal="left" vertical="top" indent="1"/>
    </xf>
    <xf numFmtId="0" fontId="4" fillId="38" borderId="1" applyNumberFormat="0" applyProtection="0">
      <alignment horizontal="left" vertical="center" indent="1"/>
    </xf>
    <xf numFmtId="0" fontId="4" fillId="3" borderId="2" applyNumberFormat="0" applyProtection="0">
      <alignment horizontal="left" vertical="top" indent="1"/>
    </xf>
    <xf numFmtId="0" fontId="4" fillId="39" borderId="1" applyNumberFormat="0" applyProtection="0">
      <alignment horizontal="left" vertical="center" indent="1"/>
    </xf>
    <xf numFmtId="0" fontId="4" fillId="39" borderId="2" applyNumberFormat="0" applyProtection="0">
      <alignment horizontal="left" vertical="top" indent="1"/>
    </xf>
    <xf numFmtId="0" fontId="4" fillId="5" borderId="1" applyNumberFormat="0" applyProtection="0">
      <alignment horizontal="left" vertical="center" indent="1"/>
    </xf>
    <xf numFmtId="0" fontId="4" fillId="5" borderId="2" applyNumberFormat="0" applyProtection="0">
      <alignment horizontal="left" vertical="top" indent="1"/>
    </xf>
    <xf numFmtId="0" fontId="4" fillId="40" borderId="4" applyNumberFormat="0">
      <protection locked="0"/>
    </xf>
    <xf numFmtId="0" fontId="5" fillId="8" borderId="5" applyBorder="0"/>
    <xf numFmtId="4" fontId="6" fillId="41" borderId="2" applyNumberFormat="0" applyProtection="0">
      <alignment vertical="center"/>
    </xf>
    <xf numFmtId="4" fontId="15" fillId="42" borderId="6" applyNumberFormat="0" applyProtection="0">
      <alignment vertical="center"/>
    </xf>
    <xf numFmtId="4" fontId="6" fillId="6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4" fontId="4" fillId="0" borderId="1" applyNumberFormat="0" applyProtection="0">
      <alignment horizontal="right" vertical="center"/>
    </xf>
    <xf numFmtId="4" fontId="15" fillId="43" borderId="1" applyNumberFormat="0" applyProtection="0">
      <alignment horizontal="right" vertical="center"/>
    </xf>
    <xf numFmtId="4" fontId="4" fillId="30" borderId="1" applyNumberFormat="0" applyProtection="0">
      <alignment horizontal="left" vertical="center" indent="1"/>
    </xf>
    <xf numFmtId="0" fontId="6" fillId="3" borderId="2" applyNumberFormat="0" applyProtection="0">
      <alignment horizontal="left" vertical="top" indent="1"/>
    </xf>
    <xf numFmtId="4" fontId="9" fillId="44" borderId="3" applyNumberFormat="0" applyProtection="0">
      <alignment horizontal="left" vertical="center" indent="1"/>
    </xf>
    <xf numFmtId="0" fontId="4" fillId="45" borderId="6"/>
    <xf numFmtId="4" fontId="10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42">
    <xf numFmtId="0" fontId="0" fillId="0" borderId="0" xfId="0"/>
    <xf numFmtId="0" fontId="17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8" fillId="39" borderId="1" xfId="48" quotePrefix="1" applyFont="1">
      <alignment horizontal="left" vertical="center" indent="1"/>
    </xf>
    <xf numFmtId="0" fontId="18" fillId="39" borderId="1" xfId="48" quotePrefix="1" applyFont="1" applyAlignment="1">
      <alignment horizontal="left" vertical="center" indent="4"/>
    </xf>
    <xf numFmtId="0" fontId="19" fillId="46" borderId="1" xfId="46" quotePrefix="1" applyFont="1" applyFill="1">
      <alignment horizontal="left" vertical="center" indent="1"/>
    </xf>
    <xf numFmtId="0" fontId="19" fillId="46" borderId="1" xfId="46" quotePrefix="1" applyFont="1" applyFill="1" applyAlignment="1">
      <alignment horizontal="left" vertical="center" indent="3"/>
    </xf>
    <xf numFmtId="0" fontId="19" fillId="38" borderId="1" xfId="46" quotePrefix="1" applyFont="1">
      <alignment horizontal="left" vertical="center" indent="1"/>
    </xf>
    <xf numFmtId="0" fontId="19" fillId="38" borderId="1" xfId="46" quotePrefix="1" applyFont="1" applyAlignment="1">
      <alignment horizontal="left" vertical="center" indent="3"/>
    </xf>
    <xf numFmtId="0" fontId="20" fillId="0" borderId="0" xfId="0" applyFont="1"/>
    <xf numFmtId="0" fontId="2" fillId="0" borderId="0" xfId="0" applyFont="1" applyAlignment="1">
      <alignment horizontal="left"/>
    </xf>
    <xf numFmtId="0" fontId="21" fillId="0" borderId="0" xfId="66" applyAlignment="1">
      <alignment horizontal="left"/>
    </xf>
    <xf numFmtId="0" fontId="4" fillId="47" borderId="1" xfId="50" quotePrefix="1" applyFill="1" applyAlignment="1">
      <alignment horizontal="left" vertical="center" indent="6"/>
    </xf>
    <xf numFmtId="0" fontId="4" fillId="47" borderId="1" xfId="50" quotePrefix="1" applyFill="1">
      <alignment horizontal="left" vertical="center" indent="1"/>
    </xf>
    <xf numFmtId="0" fontId="4" fillId="47" borderId="1" xfId="50" quotePrefix="1" applyFill="1" applyAlignment="1">
      <alignment horizontal="right" vertical="center"/>
    </xf>
    <xf numFmtId="0" fontId="4" fillId="47" borderId="1" xfId="50" quotePrefix="1" applyFill="1" applyAlignment="1">
      <alignment vertical="center"/>
    </xf>
    <xf numFmtId="3" fontId="4" fillId="47" borderId="1" xfId="24" applyNumberFormat="1" applyFill="1">
      <alignment vertical="center"/>
    </xf>
    <xf numFmtId="3" fontId="4" fillId="47" borderId="1" xfId="58" applyNumberFormat="1" applyFill="1">
      <alignment horizontal="right" vertical="center"/>
    </xf>
    <xf numFmtId="3" fontId="19" fillId="47" borderId="1" xfId="24" applyNumberFormat="1" applyFont="1" applyFill="1">
      <alignment vertical="center"/>
    </xf>
    <xf numFmtId="3" fontId="18" fillId="47" borderId="1" xfId="24" applyNumberFormat="1" applyFont="1" applyFill="1">
      <alignment vertical="center"/>
    </xf>
    <xf numFmtId="0" fontId="22" fillId="48" borderId="1" xfId="50" quotePrefix="1" applyFont="1" applyFill="1" applyAlignment="1">
      <alignment horizontal="center" vertical="center"/>
    </xf>
    <xf numFmtId="0" fontId="22" fillId="48" borderId="1" xfId="50" quotePrefix="1" applyFont="1" applyFill="1">
      <alignment horizontal="left" vertical="center" indent="1"/>
    </xf>
    <xf numFmtId="0" fontId="22" fillId="49" borderId="1" xfId="50" quotePrefix="1" applyFont="1" applyFill="1" applyAlignment="1">
      <alignment horizontal="center" vertical="center"/>
    </xf>
    <xf numFmtId="0" fontId="22" fillId="49" borderId="1" xfId="50" quotePrefix="1" applyFont="1" applyFill="1">
      <alignment horizontal="left" vertical="center" indent="1"/>
    </xf>
    <xf numFmtId="3" fontId="4" fillId="49" borderId="1" xfId="24" applyNumberFormat="1" applyFill="1">
      <alignment vertical="center"/>
    </xf>
    <xf numFmtId="0" fontId="4" fillId="50" borderId="1" xfId="50" quotePrefix="1" applyFill="1" applyAlignment="1">
      <alignment horizontal="center" vertical="center"/>
    </xf>
    <xf numFmtId="0" fontId="4" fillId="50" borderId="1" xfId="50" quotePrefix="1" applyFill="1">
      <alignment horizontal="left" vertical="center" indent="1"/>
    </xf>
    <xf numFmtId="3" fontId="4" fillId="50" borderId="1" xfId="24" applyNumberFormat="1" applyFill="1">
      <alignment vertical="center"/>
    </xf>
    <xf numFmtId="3" fontId="4" fillId="50" borderId="1" xfId="58" applyNumberFormat="1" applyFill="1">
      <alignment horizontal="right" vertical="center"/>
    </xf>
    <xf numFmtId="0" fontId="19" fillId="51" borderId="1" xfId="28" quotePrefix="1" applyNumberFormat="1" applyFont="1" applyFill="1">
      <alignment horizontal="left" vertical="center" indent="1"/>
    </xf>
    <xf numFmtId="0" fontId="19" fillId="51" borderId="1" xfId="60" quotePrefix="1" applyNumberFormat="1" applyFont="1" applyFill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0" fillId="0" borderId="0" xfId="0" applyFill="1"/>
    <xf numFmtId="3" fontId="22" fillId="49" borderId="1" xfId="24" applyNumberFormat="1" applyFont="1" applyFill="1">
      <alignment vertical="center"/>
    </xf>
    <xf numFmtId="3" fontId="22" fillId="49" borderId="1" xfId="58" applyNumberFormat="1" applyFont="1" applyFill="1">
      <alignment horizontal="right" vertical="center"/>
    </xf>
    <xf numFmtId="3" fontId="22" fillId="48" borderId="1" xfId="58" applyNumberFormat="1" applyFont="1" applyFill="1">
      <alignment horizontal="right" vertical="center"/>
    </xf>
    <xf numFmtId="3" fontId="22" fillId="48" borderId="1" xfId="24" applyNumberFormat="1" applyFont="1" applyFill="1">
      <alignment vertical="center"/>
    </xf>
    <xf numFmtId="3" fontId="4" fillId="0" borderId="1" xfId="24" applyNumberFormat="1" applyFill="1">
      <alignment vertical="center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1" fillId="0" borderId="0" xfId="66" applyAlignment="1">
      <alignment horizontal="left"/>
    </xf>
  </cellXfs>
  <cellStyles count="67">
    <cellStyle name="Accent1 - 20%" xfId="2" xr:uid="{00000000-0005-0000-0000-000000000000}"/>
    <cellStyle name="Accent1 - 40%" xfId="3" xr:uid="{00000000-0005-0000-0000-000001000000}"/>
    <cellStyle name="Accent1 - 60%" xfId="4" xr:uid="{00000000-0005-0000-0000-000002000000}"/>
    <cellStyle name="Accent2 - 20%" xfId="5" xr:uid="{00000000-0005-0000-0000-000003000000}"/>
    <cellStyle name="Accent2 - 40%" xfId="6" xr:uid="{00000000-0005-0000-0000-000004000000}"/>
    <cellStyle name="Accent2 - 60%" xfId="7" xr:uid="{00000000-0005-0000-0000-000005000000}"/>
    <cellStyle name="Accent3 - 20%" xfId="8" xr:uid="{00000000-0005-0000-0000-000006000000}"/>
    <cellStyle name="Accent3 - 40%" xfId="9" xr:uid="{00000000-0005-0000-0000-000007000000}"/>
    <cellStyle name="Accent3 - 60%" xfId="10" xr:uid="{00000000-0005-0000-0000-000008000000}"/>
    <cellStyle name="Accent4 - 20%" xfId="11" xr:uid="{00000000-0005-0000-0000-000009000000}"/>
    <cellStyle name="Accent4 - 40%" xfId="12" xr:uid="{00000000-0005-0000-0000-00000A000000}"/>
    <cellStyle name="Accent4 - 60%" xfId="13" xr:uid="{00000000-0005-0000-0000-00000B000000}"/>
    <cellStyle name="Accent5 - 20%" xfId="14" xr:uid="{00000000-0005-0000-0000-00000C000000}"/>
    <cellStyle name="Accent5 - 40%" xfId="15" xr:uid="{00000000-0005-0000-0000-00000D000000}"/>
    <cellStyle name="Accent5 - 60%" xfId="16" xr:uid="{00000000-0005-0000-0000-00000E000000}"/>
    <cellStyle name="Accent6 - 20%" xfId="17" xr:uid="{00000000-0005-0000-0000-00000F000000}"/>
    <cellStyle name="Accent6 - 40%" xfId="18" xr:uid="{00000000-0005-0000-0000-000010000000}"/>
    <cellStyle name="Accent6 - 60%" xfId="19" xr:uid="{00000000-0005-0000-0000-000011000000}"/>
    <cellStyle name="Emphasis 1" xfId="20" xr:uid="{00000000-0005-0000-0000-000012000000}"/>
    <cellStyle name="Emphasis 2" xfId="21" xr:uid="{00000000-0005-0000-0000-000013000000}"/>
    <cellStyle name="Emphasis 3" xfId="22" xr:uid="{00000000-0005-0000-0000-000014000000}"/>
    <cellStyle name="Hiperveza" xfId="66" builtinId="8"/>
    <cellStyle name="Normal 2" xfId="23" xr:uid="{00000000-0005-0000-0000-000016000000}"/>
    <cellStyle name="Normal 3" xfId="1" xr:uid="{00000000-0005-0000-0000-000017000000}"/>
    <cellStyle name="Normalno" xfId="0" builtinId="0"/>
    <cellStyle name="SAPBEXaggData" xfId="24" xr:uid="{00000000-0005-0000-0000-000018000000}"/>
    <cellStyle name="SAPBEXaggDataEmph" xfId="25" xr:uid="{00000000-0005-0000-0000-000019000000}"/>
    <cellStyle name="SAPBEXaggItem" xfId="26" xr:uid="{00000000-0005-0000-0000-00001A000000}"/>
    <cellStyle name="SAPBEXaggItemX" xfId="27" xr:uid="{00000000-0005-0000-0000-00001B000000}"/>
    <cellStyle name="SAPBEXchaText" xfId="28" xr:uid="{00000000-0005-0000-0000-00001C000000}"/>
    <cellStyle name="SAPBEXexcBad7" xfId="29" xr:uid="{00000000-0005-0000-0000-00001D000000}"/>
    <cellStyle name="SAPBEXexcBad8" xfId="30" xr:uid="{00000000-0005-0000-0000-00001E000000}"/>
    <cellStyle name="SAPBEXexcBad9" xfId="31" xr:uid="{00000000-0005-0000-0000-00001F000000}"/>
    <cellStyle name="SAPBEXexcCritical4" xfId="32" xr:uid="{00000000-0005-0000-0000-000020000000}"/>
    <cellStyle name="SAPBEXexcCritical5" xfId="33" xr:uid="{00000000-0005-0000-0000-000021000000}"/>
    <cellStyle name="SAPBEXexcCritical6" xfId="34" xr:uid="{00000000-0005-0000-0000-000022000000}"/>
    <cellStyle name="SAPBEXexcGood1" xfId="35" xr:uid="{00000000-0005-0000-0000-000023000000}"/>
    <cellStyle name="SAPBEXexcGood2" xfId="36" xr:uid="{00000000-0005-0000-0000-000024000000}"/>
    <cellStyle name="SAPBEXexcGood3" xfId="37" xr:uid="{00000000-0005-0000-0000-000025000000}"/>
    <cellStyle name="SAPBEXfilterDrill" xfId="38" xr:uid="{00000000-0005-0000-0000-000026000000}"/>
    <cellStyle name="SAPBEXfilterItem" xfId="39" xr:uid="{00000000-0005-0000-0000-000027000000}"/>
    <cellStyle name="SAPBEXfilterText" xfId="40" xr:uid="{00000000-0005-0000-0000-000028000000}"/>
    <cellStyle name="SAPBEXformats" xfId="41" xr:uid="{00000000-0005-0000-0000-000029000000}"/>
    <cellStyle name="SAPBEXheaderItem" xfId="42" xr:uid="{00000000-0005-0000-0000-00002A000000}"/>
    <cellStyle name="SAPBEXheaderText" xfId="43" xr:uid="{00000000-0005-0000-0000-00002B000000}"/>
    <cellStyle name="SAPBEXHLevel0" xfId="44" xr:uid="{00000000-0005-0000-0000-00002C000000}"/>
    <cellStyle name="SAPBEXHLevel0X" xfId="45" xr:uid="{00000000-0005-0000-0000-00002D000000}"/>
    <cellStyle name="SAPBEXHLevel1" xfId="46" xr:uid="{00000000-0005-0000-0000-00002E000000}"/>
    <cellStyle name="SAPBEXHLevel1X" xfId="47" xr:uid="{00000000-0005-0000-0000-00002F000000}"/>
    <cellStyle name="SAPBEXHLevel2" xfId="48" xr:uid="{00000000-0005-0000-0000-000030000000}"/>
    <cellStyle name="SAPBEXHLevel2X" xfId="49" xr:uid="{00000000-0005-0000-0000-000031000000}"/>
    <cellStyle name="SAPBEXHLevel3" xfId="50" xr:uid="{00000000-0005-0000-0000-000032000000}"/>
    <cellStyle name="SAPBEXHLevel3X" xfId="51" xr:uid="{00000000-0005-0000-0000-000033000000}"/>
    <cellStyle name="SAPBEXinputData" xfId="52" xr:uid="{00000000-0005-0000-0000-000034000000}"/>
    <cellStyle name="SAPBEXItemHeader" xfId="53" xr:uid="{00000000-0005-0000-0000-000035000000}"/>
    <cellStyle name="SAPBEXresData" xfId="54" xr:uid="{00000000-0005-0000-0000-000036000000}"/>
    <cellStyle name="SAPBEXresDataEmph" xfId="55" xr:uid="{00000000-0005-0000-0000-000037000000}"/>
    <cellStyle name="SAPBEXresItem" xfId="56" xr:uid="{00000000-0005-0000-0000-000038000000}"/>
    <cellStyle name="SAPBEXresItemX" xfId="57" xr:uid="{00000000-0005-0000-0000-000039000000}"/>
    <cellStyle name="SAPBEXstdData" xfId="58" xr:uid="{00000000-0005-0000-0000-00003A000000}"/>
    <cellStyle name="SAPBEXstdDataEmph" xfId="59" xr:uid="{00000000-0005-0000-0000-00003B000000}"/>
    <cellStyle name="SAPBEXstdItem" xfId="60" xr:uid="{00000000-0005-0000-0000-00003C000000}"/>
    <cellStyle name="SAPBEXstdItemX" xfId="61" xr:uid="{00000000-0005-0000-0000-00003D000000}"/>
    <cellStyle name="SAPBEXtitle" xfId="62" xr:uid="{00000000-0005-0000-0000-00003E000000}"/>
    <cellStyle name="SAPBEXunassignedItem" xfId="63" xr:uid="{00000000-0005-0000-0000-00003F000000}"/>
    <cellStyle name="SAPBEXundefined" xfId="64" xr:uid="{00000000-0005-0000-0000-000040000000}"/>
    <cellStyle name="Sheet Title" xfId="65" xr:uid="{00000000-0005-0000-0000-00004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sostarec@foi.unizg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4"/>
  <sheetViews>
    <sheetView tabSelected="1" zoomScale="130" zoomScaleNormal="130" workbookViewId="0">
      <pane xSplit="2" ySplit="10" topLeftCell="E11" activePane="bottomRight" state="frozen"/>
      <selection pane="topRight" activeCell="C1" sqref="C1"/>
      <selection pane="bottomLeft" activeCell="A7" sqref="A7"/>
      <selection pane="bottomRight" activeCell="E28" sqref="E28"/>
    </sheetView>
  </sheetViews>
  <sheetFormatPr defaultRowHeight="15" x14ac:dyDescent="0.25"/>
  <cols>
    <col min="1" max="1" width="14.85546875" customWidth="1"/>
    <col min="2" max="2" width="48.85546875" customWidth="1"/>
    <col min="3" max="7" width="12.7109375" customWidth="1"/>
  </cols>
  <sheetData>
    <row r="1" spans="1:7" s="3" customFormat="1" ht="15.75" x14ac:dyDescent="0.25">
      <c r="A1" s="3" t="s">
        <v>38</v>
      </c>
      <c r="B1" s="10"/>
      <c r="C1" s="40" t="s">
        <v>39</v>
      </c>
      <c r="D1" s="40"/>
      <c r="E1" s="40"/>
      <c r="F1" s="40"/>
      <c r="G1" s="40"/>
    </row>
    <row r="2" spans="1:7" s="3" customFormat="1" ht="15.75" x14ac:dyDescent="0.25">
      <c r="A2" s="3" t="s">
        <v>42</v>
      </c>
      <c r="B2" s="10"/>
      <c r="C2" s="40" t="s">
        <v>40</v>
      </c>
      <c r="D2" s="40"/>
      <c r="E2" s="40"/>
      <c r="F2" s="40"/>
      <c r="G2" s="40"/>
    </row>
    <row r="3" spans="1:7" s="3" customFormat="1" ht="15.75" x14ac:dyDescent="0.25">
      <c r="A3" s="3" t="s">
        <v>43</v>
      </c>
      <c r="B3" s="10"/>
      <c r="C3" s="40" t="s">
        <v>41</v>
      </c>
      <c r="D3" s="40"/>
      <c r="E3" s="40"/>
      <c r="F3" s="40"/>
      <c r="G3" s="40"/>
    </row>
    <row r="4" spans="1:7" s="3" customFormat="1" ht="15.75" x14ac:dyDescent="0.25">
      <c r="A4" s="3" t="s">
        <v>44</v>
      </c>
      <c r="B4" s="10"/>
      <c r="C4" s="40">
        <v>42390807</v>
      </c>
      <c r="D4" s="40"/>
      <c r="E4" s="40"/>
      <c r="F4" s="40"/>
      <c r="G4" s="40"/>
    </row>
    <row r="5" spans="1:7" s="3" customFormat="1" ht="14.25" customHeight="1" x14ac:dyDescent="0.25">
      <c r="A5" s="3" t="s">
        <v>45</v>
      </c>
      <c r="B5" s="10"/>
      <c r="C5" s="41" t="s">
        <v>61</v>
      </c>
      <c r="D5" s="40"/>
      <c r="E5" s="40"/>
      <c r="F5" s="40"/>
      <c r="G5" s="40"/>
    </row>
    <row r="6" spans="1:7" s="3" customFormat="1" ht="12" customHeight="1" x14ac:dyDescent="0.25">
      <c r="B6" s="10"/>
      <c r="C6" s="12"/>
      <c r="D6" s="11"/>
      <c r="E6" s="11"/>
      <c r="F6" s="11"/>
      <c r="G6" s="11"/>
    </row>
    <row r="7" spans="1:7" ht="23.25" x14ac:dyDescent="0.35">
      <c r="A7" s="39" t="s">
        <v>58</v>
      </c>
      <c r="B7" s="39"/>
      <c r="C7" s="39"/>
      <c r="D7" s="39"/>
      <c r="E7" s="39"/>
      <c r="F7" s="39"/>
      <c r="G7" s="39"/>
    </row>
    <row r="8" spans="1:7" ht="13.5" customHeight="1" x14ac:dyDescent="0.35">
      <c r="A8" s="1"/>
      <c r="B8" s="1"/>
      <c r="C8" s="1"/>
      <c r="D8" s="1"/>
      <c r="E8" s="1"/>
      <c r="F8" s="1"/>
      <c r="G8" s="1"/>
    </row>
    <row r="9" spans="1:7" x14ac:dyDescent="0.25">
      <c r="C9" s="32" t="s">
        <v>35</v>
      </c>
      <c r="D9" s="32" t="s">
        <v>34</v>
      </c>
      <c r="E9" s="32" t="s">
        <v>34</v>
      </c>
      <c r="F9" s="32" t="s">
        <v>34</v>
      </c>
      <c r="G9" s="32" t="s">
        <v>34</v>
      </c>
    </row>
    <row r="10" spans="1:7" s="3" customFormat="1" ht="30" x14ac:dyDescent="0.25">
      <c r="A10" s="30" t="s">
        <v>0</v>
      </c>
      <c r="B10" s="30" t="s">
        <v>0</v>
      </c>
      <c r="C10" s="31" t="s">
        <v>36</v>
      </c>
      <c r="D10" s="31" t="s">
        <v>36</v>
      </c>
      <c r="E10" s="31" t="s">
        <v>31</v>
      </c>
      <c r="F10" s="31" t="s">
        <v>32</v>
      </c>
      <c r="G10" s="31" t="s">
        <v>33</v>
      </c>
    </row>
    <row r="11" spans="1:7" s="3" customFormat="1" x14ac:dyDescent="0.25">
      <c r="A11" s="9" t="s">
        <v>1</v>
      </c>
      <c r="B11" s="8" t="s">
        <v>2</v>
      </c>
      <c r="C11" s="19">
        <f>C12</f>
        <v>42112457</v>
      </c>
      <c r="D11" s="19">
        <f>C11/7.5345</f>
        <v>5589283.5622801771</v>
      </c>
      <c r="E11" s="19">
        <f t="shared" ref="E11:G12" si="0">E12</f>
        <v>6924677</v>
      </c>
      <c r="F11" s="19">
        <f t="shared" si="0"/>
        <v>6382448</v>
      </c>
      <c r="G11" s="19">
        <f t="shared" si="0"/>
        <v>6355460</v>
      </c>
    </row>
    <row r="12" spans="1:7" s="3" customFormat="1" x14ac:dyDescent="0.25">
      <c r="A12" s="7" t="s">
        <v>19</v>
      </c>
      <c r="B12" s="6" t="s">
        <v>20</v>
      </c>
      <c r="C12" s="19">
        <f>C13</f>
        <v>42112457</v>
      </c>
      <c r="D12" s="19">
        <f t="shared" ref="D12:D71" si="1">C12/7.5345</f>
        <v>5589283.5622801771</v>
      </c>
      <c r="E12" s="19">
        <f t="shared" si="0"/>
        <v>6924677</v>
      </c>
      <c r="F12" s="19">
        <f t="shared" si="0"/>
        <v>6382448</v>
      </c>
      <c r="G12" s="19">
        <f t="shared" si="0"/>
        <v>6355460</v>
      </c>
    </row>
    <row r="13" spans="1:7" s="2" customFormat="1" x14ac:dyDescent="0.25">
      <c r="A13" s="5" t="s">
        <v>17</v>
      </c>
      <c r="B13" s="4" t="s">
        <v>18</v>
      </c>
      <c r="C13" s="20">
        <f>SUM(C14,C22,C30,C35,C40,C65,C87)</f>
        <v>42112457</v>
      </c>
      <c r="D13" s="20">
        <f t="shared" si="1"/>
        <v>5589283.5622801771</v>
      </c>
      <c r="E13" s="20">
        <f>SUM(E14,E22,E30,E35,E40,E65,E87)</f>
        <v>6924677</v>
      </c>
      <c r="F13" s="20">
        <f t="shared" ref="F13:G13" si="2">SUM(F14,F22,F30,F35,F40,F65)</f>
        <v>6382448</v>
      </c>
      <c r="G13" s="20">
        <f t="shared" si="2"/>
        <v>6355460</v>
      </c>
    </row>
    <row r="14" spans="1:7" x14ac:dyDescent="0.25">
      <c r="A14" s="21" t="s">
        <v>21</v>
      </c>
      <c r="B14" s="22" t="s">
        <v>22</v>
      </c>
      <c r="C14" s="37">
        <f>SUM(C16)</f>
        <v>24358678</v>
      </c>
      <c r="D14" s="37">
        <f t="shared" si="1"/>
        <v>3232952.1534275664</v>
      </c>
      <c r="E14" s="37">
        <f>SUM(E16)</f>
        <v>4069236</v>
      </c>
      <c r="F14" s="37">
        <f>SUM(F16)</f>
        <v>4088564</v>
      </c>
      <c r="G14" s="37">
        <f>SUM(G16)</f>
        <v>4107990</v>
      </c>
    </row>
    <row r="15" spans="1:7" x14ac:dyDescent="0.25">
      <c r="A15" s="13" t="s">
        <v>12</v>
      </c>
      <c r="B15" s="14" t="s">
        <v>13</v>
      </c>
      <c r="C15" s="17">
        <f>C14</f>
        <v>24358678</v>
      </c>
      <c r="D15" s="17">
        <f t="shared" si="1"/>
        <v>3232952.1534275664</v>
      </c>
      <c r="E15" s="17">
        <f t="shared" ref="E15:G15" si="3">E14</f>
        <v>4069236</v>
      </c>
      <c r="F15" s="17">
        <f t="shared" si="3"/>
        <v>4088564</v>
      </c>
      <c r="G15" s="17">
        <f t="shared" si="3"/>
        <v>4107990</v>
      </c>
    </row>
    <row r="16" spans="1:7" x14ac:dyDescent="0.25">
      <c r="A16" s="23" t="s">
        <v>37</v>
      </c>
      <c r="B16" s="24" t="s">
        <v>47</v>
      </c>
      <c r="C16" s="34">
        <f>SUM(C17,C20)</f>
        <v>24358678</v>
      </c>
      <c r="D16" s="34">
        <f t="shared" si="1"/>
        <v>3232952.1534275664</v>
      </c>
      <c r="E16" s="34">
        <f t="shared" ref="E16:G16" si="4">SUM(E17)</f>
        <v>4069236</v>
      </c>
      <c r="F16" s="34">
        <f t="shared" si="4"/>
        <v>4088564</v>
      </c>
      <c r="G16" s="34">
        <f t="shared" si="4"/>
        <v>4107990</v>
      </c>
    </row>
    <row r="17" spans="1:7" x14ac:dyDescent="0.25">
      <c r="A17" s="26" t="s">
        <v>3</v>
      </c>
      <c r="B17" s="27" t="s">
        <v>48</v>
      </c>
      <c r="C17" s="28">
        <f>SUM(C18:C19)</f>
        <v>23817545</v>
      </c>
      <c r="D17" s="28">
        <f t="shared" si="1"/>
        <v>3161131.4619417344</v>
      </c>
      <c r="E17" s="28">
        <f t="shared" ref="E17:G17" si="5">SUM(E18:E19)</f>
        <v>4069236</v>
      </c>
      <c r="F17" s="28">
        <f t="shared" si="5"/>
        <v>4088564</v>
      </c>
      <c r="G17" s="28">
        <f t="shared" si="5"/>
        <v>4107990</v>
      </c>
    </row>
    <row r="18" spans="1:7" x14ac:dyDescent="0.25">
      <c r="A18" s="15" t="s">
        <v>6</v>
      </c>
      <c r="B18" s="14" t="s">
        <v>7</v>
      </c>
      <c r="C18" s="18">
        <v>22918334</v>
      </c>
      <c r="D18" s="18">
        <f t="shared" si="1"/>
        <v>3041785.6526644104</v>
      </c>
      <c r="E18" s="18">
        <v>3964110</v>
      </c>
      <c r="F18" s="18">
        <v>3982939</v>
      </c>
      <c r="G18" s="18">
        <v>4001863</v>
      </c>
    </row>
    <row r="19" spans="1:7" x14ac:dyDescent="0.25">
      <c r="A19" s="15" t="s">
        <v>4</v>
      </c>
      <c r="B19" s="14" t="s">
        <v>5</v>
      </c>
      <c r="C19" s="18">
        <v>899211</v>
      </c>
      <c r="D19" s="18">
        <f t="shared" si="1"/>
        <v>119345.8092773243</v>
      </c>
      <c r="E19" s="18">
        <v>105126</v>
      </c>
      <c r="F19" s="18">
        <v>105625</v>
      </c>
      <c r="G19" s="18">
        <v>106127</v>
      </c>
    </row>
    <row r="20" spans="1:7" x14ac:dyDescent="0.25">
      <c r="A20" s="26">
        <v>4</v>
      </c>
      <c r="B20" s="27" t="s">
        <v>53</v>
      </c>
      <c r="C20" s="29">
        <f>SUM(C21)</f>
        <v>541133</v>
      </c>
      <c r="D20" s="29">
        <f t="shared" ref="D20:D21" si="6">C20/7.5345</f>
        <v>71820.691485831834</v>
      </c>
      <c r="E20" s="29">
        <f t="shared" ref="E20:G20" si="7">SUM(E21)</f>
        <v>0</v>
      </c>
      <c r="F20" s="29">
        <f t="shared" si="7"/>
        <v>0</v>
      </c>
      <c r="G20" s="29">
        <f t="shared" si="7"/>
        <v>0</v>
      </c>
    </row>
    <row r="21" spans="1:7" x14ac:dyDescent="0.25">
      <c r="A21" s="15">
        <v>42</v>
      </c>
      <c r="B21" s="14" t="s">
        <v>9</v>
      </c>
      <c r="C21" s="18">
        <v>541133</v>
      </c>
      <c r="D21" s="18">
        <f t="shared" si="6"/>
        <v>71820.691485831834</v>
      </c>
      <c r="E21" s="18">
        <v>0</v>
      </c>
      <c r="F21" s="18">
        <v>0</v>
      </c>
      <c r="G21" s="18">
        <v>0</v>
      </c>
    </row>
    <row r="22" spans="1:7" x14ac:dyDescent="0.25">
      <c r="A22" s="21" t="s">
        <v>25</v>
      </c>
      <c r="B22" s="22" t="s">
        <v>26</v>
      </c>
      <c r="C22" s="37">
        <f>SUM(C24)</f>
        <v>4972221</v>
      </c>
      <c r="D22" s="37">
        <f t="shared" si="1"/>
        <v>659927.1351781803</v>
      </c>
      <c r="E22" s="37">
        <f t="shared" ref="E22:G22" si="8">SUM(E24)</f>
        <v>799110</v>
      </c>
      <c r="F22" s="37">
        <f t="shared" si="8"/>
        <v>799110</v>
      </c>
      <c r="G22" s="37">
        <f t="shared" si="8"/>
        <v>799111</v>
      </c>
    </row>
    <row r="23" spans="1:7" x14ac:dyDescent="0.25">
      <c r="A23" s="13" t="s">
        <v>12</v>
      </c>
      <c r="B23" s="14" t="s">
        <v>13</v>
      </c>
      <c r="C23" s="17">
        <f>C22</f>
        <v>4972221</v>
      </c>
      <c r="D23" s="17">
        <f t="shared" si="1"/>
        <v>659927.1351781803</v>
      </c>
      <c r="E23" s="17">
        <f>E22</f>
        <v>799110</v>
      </c>
      <c r="F23" s="17">
        <f t="shared" ref="F23:G23" si="9">F22</f>
        <v>799110</v>
      </c>
      <c r="G23" s="17">
        <f t="shared" si="9"/>
        <v>799111</v>
      </c>
    </row>
    <row r="24" spans="1:7" x14ac:dyDescent="0.25">
      <c r="A24" s="23" t="s">
        <v>37</v>
      </c>
      <c r="B24" s="24" t="s">
        <v>47</v>
      </c>
      <c r="C24" s="34">
        <f>SUM(C25,C28)</f>
        <v>4972221</v>
      </c>
      <c r="D24" s="34">
        <f t="shared" si="1"/>
        <v>659927.1351781803</v>
      </c>
      <c r="E24" s="34">
        <f t="shared" ref="E24:G24" si="10">SUM(E25,E28)</f>
        <v>799110</v>
      </c>
      <c r="F24" s="34">
        <f t="shared" si="10"/>
        <v>799110</v>
      </c>
      <c r="G24" s="34">
        <f t="shared" si="10"/>
        <v>799111</v>
      </c>
    </row>
    <row r="25" spans="1:7" x14ac:dyDescent="0.25">
      <c r="A25" s="26" t="s">
        <v>3</v>
      </c>
      <c r="B25" s="27" t="s">
        <v>48</v>
      </c>
      <c r="C25" s="28">
        <f>SUM(C26:C27)</f>
        <v>4344056</v>
      </c>
      <c r="D25" s="28">
        <f t="shared" si="1"/>
        <v>576555.31223040679</v>
      </c>
      <c r="E25" s="28">
        <f t="shared" ref="E25:G25" si="11">SUM(E26:E27)</f>
        <v>710319</v>
      </c>
      <c r="F25" s="28">
        <f t="shared" si="11"/>
        <v>710319</v>
      </c>
      <c r="G25" s="28">
        <f t="shared" si="11"/>
        <v>710320</v>
      </c>
    </row>
    <row r="26" spans="1:7" x14ac:dyDescent="0.25">
      <c r="A26" s="16">
        <v>31</v>
      </c>
      <c r="B26" s="14" t="s">
        <v>7</v>
      </c>
      <c r="C26" s="17">
        <v>392670</v>
      </c>
      <c r="D26" s="17">
        <f t="shared" si="1"/>
        <v>52116.265180171213</v>
      </c>
      <c r="E26" s="17">
        <v>157642</v>
      </c>
      <c r="F26" s="17">
        <v>157642</v>
      </c>
      <c r="G26" s="17">
        <v>157642</v>
      </c>
    </row>
    <row r="27" spans="1:7" x14ac:dyDescent="0.25">
      <c r="A27" s="15" t="s">
        <v>4</v>
      </c>
      <c r="B27" s="14" t="s">
        <v>5</v>
      </c>
      <c r="C27" s="18">
        <v>3951386</v>
      </c>
      <c r="D27" s="18">
        <f t="shared" si="1"/>
        <v>524439.04705023556</v>
      </c>
      <c r="E27" s="18">
        <v>552677</v>
      </c>
      <c r="F27" s="18">
        <v>552677</v>
      </c>
      <c r="G27" s="18">
        <v>552678</v>
      </c>
    </row>
    <row r="28" spans="1:7" x14ac:dyDescent="0.25">
      <c r="A28" s="26">
        <v>4</v>
      </c>
      <c r="B28" s="27" t="s">
        <v>53</v>
      </c>
      <c r="C28" s="29">
        <f>SUM(C29)</f>
        <v>628165</v>
      </c>
      <c r="D28" s="29">
        <f t="shared" si="1"/>
        <v>83371.822947773573</v>
      </c>
      <c r="E28" s="29">
        <f t="shared" ref="E28:G28" si="12">SUM(E29)</f>
        <v>88791</v>
      </c>
      <c r="F28" s="29">
        <f t="shared" si="12"/>
        <v>88791</v>
      </c>
      <c r="G28" s="29">
        <f t="shared" si="12"/>
        <v>88791</v>
      </c>
    </row>
    <row r="29" spans="1:7" x14ac:dyDescent="0.25">
      <c r="A29" s="15">
        <v>42</v>
      </c>
      <c r="B29" s="14" t="s">
        <v>9</v>
      </c>
      <c r="C29" s="18">
        <v>628165</v>
      </c>
      <c r="D29" s="18">
        <f t="shared" si="1"/>
        <v>83371.822947773573</v>
      </c>
      <c r="E29" s="18">
        <v>88791</v>
      </c>
      <c r="F29" s="18">
        <v>88791</v>
      </c>
      <c r="G29" s="18">
        <v>88791</v>
      </c>
    </row>
    <row r="30" spans="1:7" x14ac:dyDescent="0.25">
      <c r="A30" s="21" t="s">
        <v>23</v>
      </c>
      <c r="B30" s="22" t="s">
        <v>24</v>
      </c>
      <c r="C30" s="36">
        <f>SUM(C32)</f>
        <v>3341</v>
      </c>
      <c r="D30" s="36">
        <f t="shared" si="1"/>
        <v>443.42690291326562</v>
      </c>
      <c r="E30" s="36">
        <f t="shared" ref="E30:G30" si="13">SUM(E32)</f>
        <v>2031</v>
      </c>
      <c r="F30" s="36">
        <f t="shared" si="13"/>
        <v>2031</v>
      </c>
      <c r="G30" s="36">
        <f t="shared" si="13"/>
        <v>2031</v>
      </c>
    </row>
    <row r="31" spans="1:7" x14ac:dyDescent="0.25">
      <c r="A31" s="13" t="s">
        <v>12</v>
      </c>
      <c r="B31" s="14" t="s">
        <v>13</v>
      </c>
      <c r="C31" s="18">
        <f>C30</f>
        <v>3341</v>
      </c>
      <c r="D31" s="18">
        <f t="shared" si="1"/>
        <v>443.42690291326562</v>
      </c>
      <c r="E31" s="18">
        <f t="shared" ref="E31:G31" si="14">E30</f>
        <v>2031</v>
      </c>
      <c r="F31" s="18">
        <f t="shared" si="14"/>
        <v>2031</v>
      </c>
      <c r="G31" s="18">
        <f t="shared" si="14"/>
        <v>2031</v>
      </c>
    </row>
    <row r="32" spans="1:7" x14ac:dyDescent="0.25">
      <c r="A32" s="23" t="s">
        <v>37</v>
      </c>
      <c r="B32" s="24" t="s">
        <v>47</v>
      </c>
      <c r="C32" s="35">
        <f>SUM(C33)</f>
        <v>3341</v>
      </c>
      <c r="D32" s="35">
        <f t="shared" si="1"/>
        <v>443.42690291326562</v>
      </c>
      <c r="E32" s="35">
        <f t="shared" ref="E32:G33" si="15">SUM(E33)</f>
        <v>2031</v>
      </c>
      <c r="F32" s="35">
        <f t="shared" si="15"/>
        <v>2031</v>
      </c>
      <c r="G32" s="35">
        <f t="shared" si="15"/>
        <v>2031</v>
      </c>
    </row>
    <row r="33" spans="1:7" x14ac:dyDescent="0.25">
      <c r="A33" s="26" t="s">
        <v>3</v>
      </c>
      <c r="B33" s="27" t="s">
        <v>48</v>
      </c>
      <c r="C33" s="29">
        <f>SUM(C34)</f>
        <v>3341</v>
      </c>
      <c r="D33" s="29">
        <f t="shared" si="1"/>
        <v>443.42690291326562</v>
      </c>
      <c r="E33" s="29">
        <f t="shared" si="15"/>
        <v>2031</v>
      </c>
      <c r="F33" s="29">
        <f t="shared" si="15"/>
        <v>2031</v>
      </c>
      <c r="G33" s="29">
        <f t="shared" si="15"/>
        <v>2031</v>
      </c>
    </row>
    <row r="34" spans="1:7" x14ac:dyDescent="0.25">
      <c r="A34" s="15" t="s">
        <v>4</v>
      </c>
      <c r="B34" s="14" t="s">
        <v>5</v>
      </c>
      <c r="C34" s="17">
        <v>3341</v>
      </c>
      <c r="D34" s="17">
        <f t="shared" si="1"/>
        <v>443.42690291326562</v>
      </c>
      <c r="E34" s="17">
        <v>2031</v>
      </c>
      <c r="F34" s="17">
        <v>2031</v>
      </c>
      <c r="G34" s="17">
        <v>2031</v>
      </c>
    </row>
    <row r="35" spans="1:7" x14ac:dyDescent="0.25">
      <c r="A35" s="21" t="s">
        <v>46</v>
      </c>
      <c r="B35" s="22" t="s">
        <v>16</v>
      </c>
      <c r="C35" s="37">
        <f>SUM(C37)</f>
        <v>0</v>
      </c>
      <c r="D35" s="37">
        <f t="shared" si="1"/>
        <v>0</v>
      </c>
      <c r="E35" s="37">
        <f t="shared" ref="E35:G35" si="16">SUM(E37)</f>
        <v>4874</v>
      </c>
      <c r="F35" s="37">
        <f t="shared" si="16"/>
        <v>4874</v>
      </c>
      <c r="G35" s="37">
        <f t="shared" si="16"/>
        <v>4874</v>
      </c>
    </row>
    <row r="36" spans="1:7" x14ac:dyDescent="0.25">
      <c r="A36" s="13" t="s">
        <v>12</v>
      </c>
      <c r="B36" s="14" t="s">
        <v>13</v>
      </c>
      <c r="C36" s="17">
        <f>C35</f>
        <v>0</v>
      </c>
      <c r="D36" s="17">
        <f t="shared" si="1"/>
        <v>0</v>
      </c>
      <c r="E36" s="17">
        <f t="shared" ref="E36:G36" si="17">E35</f>
        <v>4874</v>
      </c>
      <c r="F36" s="17">
        <f t="shared" si="17"/>
        <v>4874</v>
      </c>
      <c r="G36" s="17">
        <f t="shared" si="17"/>
        <v>4874</v>
      </c>
    </row>
    <row r="37" spans="1:7" x14ac:dyDescent="0.25">
      <c r="A37" s="23" t="s">
        <v>37</v>
      </c>
      <c r="B37" s="24" t="s">
        <v>47</v>
      </c>
      <c r="C37" s="34">
        <f>SUM(C38)</f>
        <v>0</v>
      </c>
      <c r="D37" s="34">
        <f t="shared" si="1"/>
        <v>0</v>
      </c>
      <c r="E37" s="34">
        <f t="shared" ref="E37:G38" si="18">SUM(E38)</f>
        <v>4874</v>
      </c>
      <c r="F37" s="34">
        <f t="shared" si="18"/>
        <v>4874</v>
      </c>
      <c r="G37" s="34">
        <f t="shared" si="18"/>
        <v>4874</v>
      </c>
    </row>
    <row r="38" spans="1:7" x14ac:dyDescent="0.25">
      <c r="A38" s="26" t="s">
        <v>3</v>
      </c>
      <c r="B38" s="27" t="s">
        <v>48</v>
      </c>
      <c r="C38" s="28">
        <f>SUM(C39)</f>
        <v>0</v>
      </c>
      <c r="D38" s="28">
        <f t="shared" si="1"/>
        <v>0</v>
      </c>
      <c r="E38" s="28">
        <f t="shared" si="18"/>
        <v>4874</v>
      </c>
      <c r="F38" s="28">
        <f t="shared" si="18"/>
        <v>4874</v>
      </c>
      <c r="G38" s="28">
        <f t="shared" si="18"/>
        <v>4874</v>
      </c>
    </row>
    <row r="39" spans="1:7" x14ac:dyDescent="0.25">
      <c r="A39" s="16">
        <v>31</v>
      </c>
      <c r="B39" s="14" t="s">
        <v>7</v>
      </c>
      <c r="C39" s="17">
        <v>0</v>
      </c>
      <c r="D39" s="17">
        <f t="shared" si="1"/>
        <v>0</v>
      </c>
      <c r="E39" s="17">
        <v>4874</v>
      </c>
      <c r="F39" s="17">
        <v>4874</v>
      </c>
      <c r="G39" s="17">
        <v>4874</v>
      </c>
    </row>
    <row r="40" spans="1:7" x14ac:dyDescent="0.25">
      <c r="A40" s="21" t="s">
        <v>29</v>
      </c>
      <c r="B40" s="22" t="s">
        <v>30</v>
      </c>
      <c r="C40" s="37">
        <f>SUM(C42,C49,C57,C62)</f>
        <v>8968306</v>
      </c>
      <c r="D40" s="37">
        <f t="shared" si="1"/>
        <v>1190298.7590417413</v>
      </c>
      <c r="E40" s="37">
        <f t="shared" ref="E40:G40" si="19">SUM(E42,E49,E57,E62)</f>
        <v>1271955</v>
      </c>
      <c r="F40" s="37">
        <f t="shared" si="19"/>
        <v>1311387</v>
      </c>
      <c r="G40" s="37">
        <f t="shared" si="19"/>
        <v>1311387</v>
      </c>
    </row>
    <row r="41" spans="1:7" x14ac:dyDescent="0.25">
      <c r="A41" s="13" t="s">
        <v>12</v>
      </c>
      <c r="B41" s="14" t="s">
        <v>13</v>
      </c>
      <c r="C41" s="17">
        <f>C40</f>
        <v>8968306</v>
      </c>
      <c r="D41" s="17">
        <f t="shared" si="1"/>
        <v>1190298.7590417413</v>
      </c>
      <c r="E41" s="17">
        <f t="shared" ref="E41:G41" si="20">E40</f>
        <v>1271955</v>
      </c>
      <c r="F41" s="17">
        <f t="shared" si="20"/>
        <v>1311387</v>
      </c>
      <c r="G41" s="17">
        <f t="shared" si="20"/>
        <v>1311387</v>
      </c>
    </row>
    <row r="42" spans="1:7" x14ac:dyDescent="0.25">
      <c r="A42" s="23">
        <v>31</v>
      </c>
      <c r="B42" s="24" t="s">
        <v>49</v>
      </c>
      <c r="C42" s="34">
        <f>SUM(C43,C47)</f>
        <v>3155428</v>
      </c>
      <c r="D42" s="34">
        <f t="shared" si="1"/>
        <v>418797.26591014664</v>
      </c>
      <c r="E42" s="34">
        <f t="shared" ref="E42:G42" si="21">SUM(E43,E47)</f>
        <v>428848</v>
      </c>
      <c r="F42" s="34">
        <f t="shared" si="21"/>
        <v>442143</v>
      </c>
      <c r="G42" s="34">
        <f t="shared" si="21"/>
        <v>442143</v>
      </c>
    </row>
    <row r="43" spans="1:7" x14ac:dyDescent="0.25">
      <c r="A43" s="26" t="s">
        <v>3</v>
      </c>
      <c r="B43" s="27" t="s">
        <v>48</v>
      </c>
      <c r="C43" s="28">
        <f>SUM(C44:C46)</f>
        <v>2761817</v>
      </c>
      <c r="D43" s="28">
        <f t="shared" si="1"/>
        <v>366556.10856725724</v>
      </c>
      <c r="E43" s="28">
        <f t="shared" ref="E43:G43" si="22">SUM(E44:E46)</f>
        <v>375353</v>
      </c>
      <c r="F43" s="28">
        <f t="shared" si="22"/>
        <v>386990</v>
      </c>
      <c r="G43" s="28">
        <f t="shared" si="22"/>
        <v>386990</v>
      </c>
    </row>
    <row r="44" spans="1:7" x14ac:dyDescent="0.25">
      <c r="A44" s="15" t="s">
        <v>6</v>
      </c>
      <c r="B44" s="14" t="s">
        <v>7</v>
      </c>
      <c r="C44" s="18">
        <v>974529</v>
      </c>
      <c r="D44" s="18">
        <f t="shared" si="1"/>
        <v>129342.2257614971</v>
      </c>
      <c r="E44" s="18">
        <v>132446</v>
      </c>
      <c r="F44" s="18">
        <v>136552</v>
      </c>
      <c r="G44" s="18">
        <v>136552</v>
      </c>
    </row>
    <row r="45" spans="1:7" x14ac:dyDescent="0.25">
      <c r="A45" s="15" t="s">
        <v>4</v>
      </c>
      <c r="B45" s="14" t="s">
        <v>5</v>
      </c>
      <c r="C45" s="18">
        <v>1760941</v>
      </c>
      <c r="D45" s="18">
        <f t="shared" si="1"/>
        <v>233717.03497246001</v>
      </c>
      <c r="E45" s="18">
        <v>239326</v>
      </c>
      <c r="F45" s="18">
        <v>246746</v>
      </c>
      <c r="G45" s="18">
        <v>246746</v>
      </c>
    </row>
    <row r="46" spans="1:7" x14ac:dyDescent="0.25">
      <c r="A46" s="15">
        <v>34</v>
      </c>
      <c r="B46" s="14" t="s">
        <v>8</v>
      </c>
      <c r="C46" s="17">
        <v>26347</v>
      </c>
      <c r="D46" s="17">
        <f t="shared" si="1"/>
        <v>3496.8478333001526</v>
      </c>
      <c r="E46" s="17">
        <v>3581</v>
      </c>
      <c r="F46" s="17">
        <v>3692</v>
      </c>
      <c r="G46" s="17">
        <v>3692</v>
      </c>
    </row>
    <row r="47" spans="1:7" x14ac:dyDescent="0.25">
      <c r="A47" s="26">
        <v>4</v>
      </c>
      <c r="B47" s="27" t="s">
        <v>53</v>
      </c>
      <c r="C47" s="28">
        <f>SUM(C48)</f>
        <v>393611</v>
      </c>
      <c r="D47" s="28">
        <f t="shared" si="1"/>
        <v>52241.157342889375</v>
      </c>
      <c r="E47" s="28">
        <f t="shared" ref="E47:G47" si="23">SUM(E48)</f>
        <v>53495</v>
      </c>
      <c r="F47" s="28">
        <f t="shared" si="23"/>
        <v>55153</v>
      </c>
      <c r="G47" s="28">
        <f t="shared" si="23"/>
        <v>55153</v>
      </c>
    </row>
    <row r="48" spans="1:7" x14ac:dyDescent="0.25">
      <c r="A48" s="15">
        <v>42</v>
      </c>
      <c r="B48" s="14" t="s">
        <v>9</v>
      </c>
      <c r="C48" s="17">
        <v>393611</v>
      </c>
      <c r="D48" s="17">
        <f t="shared" si="1"/>
        <v>52241.157342889375</v>
      </c>
      <c r="E48" s="17">
        <v>53495</v>
      </c>
      <c r="F48" s="17">
        <v>55153</v>
      </c>
      <c r="G48" s="17">
        <v>55153</v>
      </c>
    </row>
    <row r="49" spans="1:8" x14ac:dyDescent="0.25">
      <c r="A49" s="23">
        <v>43</v>
      </c>
      <c r="B49" s="24" t="s">
        <v>50</v>
      </c>
      <c r="C49" s="34">
        <f>SUM(C50,C54)</f>
        <v>5687879</v>
      </c>
      <c r="D49" s="34">
        <f t="shared" si="1"/>
        <v>754911.27480257477</v>
      </c>
      <c r="E49" s="34">
        <f t="shared" ref="E49:G49" si="24">SUM(E50,E54)</f>
        <v>773029</v>
      </c>
      <c r="F49" s="34">
        <f t="shared" si="24"/>
        <v>796993</v>
      </c>
      <c r="G49" s="34">
        <f t="shared" si="24"/>
        <v>796993</v>
      </c>
    </row>
    <row r="50" spans="1:8" x14ac:dyDescent="0.25">
      <c r="A50" s="26" t="s">
        <v>3</v>
      </c>
      <c r="B50" s="27" t="s">
        <v>48</v>
      </c>
      <c r="C50" s="28">
        <f>SUM(C51:C53)</f>
        <v>5427084</v>
      </c>
      <c r="D50" s="28">
        <f t="shared" si="1"/>
        <v>720297.82998208236</v>
      </c>
      <c r="E50" s="28">
        <f t="shared" ref="E50:G50" si="25">SUM(E51:E53)</f>
        <v>737585</v>
      </c>
      <c r="F50" s="28">
        <f t="shared" si="25"/>
        <v>760450</v>
      </c>
      <c r="G50" s="28">
        <f t="shared" si="25"/>
        <v>760450</v>
      </c>
    </row>
    <row r="51" spans="1:8" x14ac:dyDescent="0.25">
      <c r="A51" s="15" t="s">
        <v>6</v>
      </c>
      <c r="B51" s="14" t="s">
        <v>7</v>
      </c>
      <c r="C51" s="17">
        <v>4016897</v>
      </c>
      <c r="D51" s="17">
        <f t="shared" si="1"/>
        <v>533133.85095228616</v>
      </c>
      <c r="E51" s="17">
        <v>545929</v>
      </c>
      <c r="F51" s="17">
        <v>562852</v>
      </c>
      <c r="G51" s="17">
        <v>562852</v>
      </c>
    </row>
    <row r="52" spans="1:8" x14ac:dyDescent="0.25">
      <c r="A52" s="15" t="s">
        <v>4</v>
      </c>
      <c r="B52" s="14" t="s">
        <v>5</v>
      </c>
      <c r="C52" s="17">
        <v>1371193</v>
      </c>
      <c r="D52" s="17">
        <f t="shared" si="1"/>
        <v>181988.58583847634</v>
      </c>
      <c r="E52" s="17">
        <v>186356</v>
      </c>
      <c r="F52" s="17">
        <v>192134</v>
      </c>
      <c r="G52" s="17">
        <v>192134</v>
      </c>
    </row>
    <row r="53" spans="1:8" x14ac:dyDescent="0.25">
      <c r="A53" s="15">
        <v>34</v>
      </c>
      <c r="B53" s="14" t="s">
        <v>8</v>
      </c>
      <c r="C53" s="17">
        <v>38994</v>
      </c>
      <c r="D53" s="17">
        <f t="shared" si="1"/>
        <v>5175.3931913199276</v>
      </c>
      <c r="E53" s="17">
        <v>5300</v>
      </c>
      <c r="F53" s="17">
        <v>5464</v>
      </c>
      <c r="G53" s="17">
        <v>5464</v>
      </c>
    </row>
    <row r="54" spans="1:8" x14ac:dyDescent="0.25">
      <c r="A54" s="26">
        <v>4</v>
      </c>
      <c r="B54" s="27" t="s">
        <v>53</v>
      </c>
      <c r="C54" s="28">
        <f>SUM(C55:C56)</f>
        <v>260795</v>
      </c>
      <c r="D54" s="28">
        <f>C54/7.5345</f>
        <v>34613.444820492397</v>
      </c>
      <c r="E54" s="28">
        <f t="shared" ref="E54:G54" si="26">SUM(E55:E56)</f>
        <v>35444</v>
      </c>
      <c r="F54" s="28">
        <f t="shared" si="26"/>
        <v>36543</v>
      </c>
      <c r="G54" s="28">
        <f t="shared" si="26"/>
        <v>36543</v>
      </c>
    </row>
    <row r="55" spans="1:8" x14ac:dyDescent="0.25">
      <c r="A55" s="15">
        <v>42</v>
      </c>
      <c r="B55" s="14" t="s">
        <v>9</v>
      </c>
      <c r="C55" s="18">
        <v>106145</v>
      </c>
      <c r="D55" s="18">
        <f t="shared" si="1"/>
        <v>14087.862499170482</v>
      </c>
      <c r="E55" s="18">
        <v>14426</v>
      </c>
      <c r="F55" s="18">
        <v>14873</v>
      </c>
      <c r="G55" s="18">
        <v>14873</v>
      </c>
    </row>
    <row r="56" spans="1:8" x14ac:dyDescent="0.25">
      <c r="A56" s="15">
        <v>45</v>
      </c>
      <c r="B56" s="14" t="s">
        <v>10</v>
      </c>
      <c r="C56" s="18">
        <v>154650</v>
      </c>
      <c r="D56" s="18">
        <f t="shared" si="1"/>
        <v>20525.582321321919</v>
      </c>
      <c r="E56" s="18">
        <v>21018</v>
      </c>
      <c r="F56" s="18">
        <v>21670</v>
      </c>
      <c r="G56" s="18">
        <v>21670</v>
      </c>
    </row>
    <row r="57" spans="1:8" x14ac:dyDescent="0.25">
      <c r="A57" s="23">
        <v>61</v>
      </c>
      <c r="B57" s="24" t="s">
        <v>51</v>
      </c>
      <c r="C57" s="35">
        <f>SUM(C58,C60)</f>
        <v>114472</v>
      </c>
      <c r="D57" s="35">
        <f t="shared" si="1"/>
        <v>15193.045324839073</v>
      </c>
      <c r="E57" s="35">
        <f t="shared" ref="E57:G57" si="27">SUM(E58,E60)</f>
        <v>68647</v>
      </c>
      <c r="F57" s="35">
        <f t="shared" si="27"/>
        <v>70776</v>
      </c>
      <c r="G57" s="35">
        <f t="shared" si="27"/>
        <v>70776</v>
      </c>
    </row>
    <row r="58" spans="1:8" x14ac:dyDescent="0.25">
      <c r="A58" s="26" t="s">
        <v>3</v>
      </c>
      <c r="B58" s="27" t="s">
        <v>48</v>
      </c>
      <c r="C58" s="28">
        <f>SUM(C59)</f>
        <v>114472</v>
      </c>
      <c r="D58" s="28">
        <f t="shared" si="1"/>
        <v>15193.045324839073</v>
      </c>
      <c r="E58" s="28">
        <f t="shared" ref="E58:G58" si="28">SUM(E59)</f>
        <v>15558</v>
      </c>
      <c r="F58" s="28">
        <f t="shared" si="28"/>
        <v>16041</v>
      </c>
      <c r="G58" s="28">
        <f t="shared" si="28"/>
        <v>16041</v>
      </c>
    </row>
    <row r="59" spans="1:8" x14ac:dyDescent="0.25">
      <c r="A59" s="15">
        <v>32</v>
      </c>
      <c r="B59" s="14" t="s">
        <v>5</v>
      </c>
      <c r="C59" s="18">
        <v>114472</v>
      </c>
      <c r="D59" s="18">
        <f t="shared" si="1"/>
        <v>15193.045324839073</v>
      </c>
      <c r="E59" s="18">
        <v>15558</v>
      </c>
      <c r="F59" s="18">
        <v>16041</v>
      </c>
      <c r="G59" s="18">
        <v>16041</v>
      </c>
    </row>
    <row r="60" spans="1:8" x14ac:dyDescent="0.25">
      <c r="A60" s="26">
        <v>4</v>
      </c>
      <c r="B60" s="27" t="s">
        <v>53</v>
      </c>
      <c r="C60" s="29">
        <f>SUM(C61)</f>
        <v>0</v>
      </c>
      <c r="D60" s="29">
        <f t="shared" si="1"/>
        <v>0</v>
      </c>
      <c r="E60" s="29">
        <f t="shared" ref="E60:G60" si="29">SUM(E61)</f>
        <v>53089</v>
      </c>
      <c r="F60" s="29">
        <f t="shared" si="29"/>
        <v>54735</v>
      </c>
      <c r="G60" s="29">
        <f t="shared" si="29"/>
        <v>54735</v>
      </c>
    </row>
    <row r="61" spans="1:8" x14ac:dyDescent="0.25">
      <c r="A61" s="15">
        <v>41</v>
      </c>
      <c r="B61" s="14" t="s">
        <v>15</v>
      </c>
      <c r="C61" s="17">
        <v>0</v>
      </c>
      <c r="D61" s="17">
        <f t="shared" si="1"/>
        <v>0</v>
      </c>
      <c r="E61" s="17">
        <v>53089</v>
      </c>
      <c r="F61" s="17">
        <v>54735</v>
      </c>
      <c r="G61" s="17">
        <v>54735</v>
      </c>
      <c r="H61" s="33"/>
    </row>
    <row r="62" spans="1:8" x14ac:dyDescent="0.25">
      <c r="A62" s="23">
        <v>71</v>
      </c>
      <c r="B62" s="24" t="s">
        <v>52</v>
      </c>
      <c r="C62" s="35">
        <f>SUM(C63)</f>
        <v>10527</v>
      </c>
      <c r="D62" s="35">
        <f t="shared" si="1"/>
        <v>1397.1730041807684</v>
      </c>
      <c r="E62" s="35">
        <f t="shared" ref="E62:G63" si="30">SUM(E63)</f>
        <v>1431</v>
      </c>
      <c r="F62" s="35">
        <f t="shared" si="30"/>
        <v>1475</v>
      </c>
      <c r="G62" s="35">
        <f t="shared" si="30"/>
        <v>1475</v>
      </c>
    </row>
    <row r="63" spans="1:8" x14ac:dyDescent="0.25">
      <c r="A63" s="26">
        <v>4</v>
      </c>
      <c r="B63" s="27" t="s">
        <v>53</v>
      </c>
      <c r="C63" s="28">
        <f>SUM(C64)</f>
        <v>10527</v>
      </c>
      <c r="D63" s="28">
        <f t="shared" si="1"/>
        <v>1397.1730041807684</v>
      </c>
      <c r="E63" s="28">
        <f t="shared" si="30"/>
        <v>1431</v>
      </c>
      <c r="F63" s="28">
        <f t="shared" si="30"/>
        <v>1475</v>
      </c>
      <c r="G63" s="28">
        <f t="shared" si="30"/>
        <v>1475</v>
      </c>
    </row>
    <row r="64" spans="1:8" x14ac:dyDescent="0.25">
      <c r="A64" s="15">
        <v>42</v>
      </c>
      <c r="B64" s="14" t="s">
        <v>9</v>
      </c>
      <c r="C64" s="18">
        <v>10527</v>
      </c>
      <c r="D64" s="18">
        <f t="shared" si="1"/>
        <v>1397.1730041807684</v>
      </c>
      <c r="E64" s="18">
        <v>1431</v>
      </c>
      <c r="F64" s="18">
        <v>1475</v>
      </c>
      <c r="G64" s="18">
        <v>1475</v>
      </c>
    </row>
    <row r="65" spans="1:7" x14ac:dyDescent="0.25">
      <c r="A65" s="21" t="s">
        <v>27</v>
      </c>
      <c r="B65" s="22" t="s">
        <v>28</v>
      </c>
      <c r="C65" s="36">
        <f>SUM(C67,C71,C81)</f>
        <v>3141874</v>
      </c>
      <c r="D65" s="36">
        <f t="shared" si="1"/>
        <v>416998.3409648948</v>
      </c>
      <c r="E65" s="36">
        <f>SUM(E67,E71,E81)</f>
        <v>711356</v>
      </c>
      <c r="F65" s="36">
        <f t="shared" ref="F65:G65" si="31">SUM(F67,F71,F81)</f>
        <v>176482</v>
      </c>
      <c r="G65" s="36">
        <f t="shared" si="31"/>
        <v>130067</v>
      </c>
    </row>
    <row r="66" spans="1:7" x14ac:dyDescent="0.25">
      <c r="A66" s="13" t="s">
        <v>12</v>
      </c>
      <c r="B66" s="14" t="s">
        <v>13</v>
      </c>
      <c r="C66" s="17">
        <f>C65</f>
        <v>3141874</v>
      </c>
      <c r="D66" s="17">
        <f t="shared" si="1"/>
        <v>416998.3409648948</v>
      </c>
      <c r="E66" s="17">
        <f t="shared" ref="E66:G66" si="32">E65</f>
        <v>711356</v>
      </c>
      <c r="F66" s="17">
        <f t="shared" si="32"/>
        <v>176482</v>
      </c>
      <c r="G66" s="17">
        <f t="shared" si="32"/>
        <v>130067</v>
      </c>
    </row>
    <row r="67" spans="1:7" x14ac:dyDescent="0.25">
      <c r="A67" s="23">
        <v>51</v>
      </c>
      <c r="B67" s="24" t="s">
        <v>56</v>
      </c>
      <c r="C67" s="34">
        <f>SUM(C68)</f>
        <v>613723</v>
      </c>
      <c r="D67" s="34">
        <f t="shared" si="1"/>
        <v>81455.040148649539</v>
      </c>
      <c r="E67" s="34">
        <f>SUM(E68)</f>
        <v>96276</v>
      </c>
      <c r="F67" s="34">
        <f t="shared" ref="F67:G67" si="33">SUM(F68)</f>
        <v>54051</v>
      </c>
      <c r="G67" s="34">
        <f t="shared" si="33"/>
        <v>0</v>
      </c>
    </row>
    <row r="68" spans="1:7" x14ac:dyDescent="0.25">
      <c r="A68" s="26" t="s">
        <v>3</v>
      </c>
      <c r="B68" s="27" t="s">
        <v>48</v>
      </c>
      <c r="C68" s="28">
        <f>SUM(C69:C70)</f>
        <v>613723</v>
      </c>
      <c r="D68" s="28">
        <f t="shared" si="1"/>
        <v>81455.040148649539</v>
      </c>
      <c r="E68" s="28">
        <f t="shared" ref="E68:G68" si="34">SUM(E69:E70)</f>
        <v>96276</v>
      </c>
      <c r="F68" s="28">
        <f t="shared" si="34"/>
        <v>54051</v>
      </c>
      <c r="G68" s="28">
        <f t="shared" si="34"/>
        <v>0</v>
      </c>
    </row>
    <row r="69" spans="1:7" x14ac:dyDescent="0.25">
      <c r="A69" s="15" t="s">
        <v>6</v>
      </c>
      <c r="B69" s="14" t="s">
        <v>7</v>
      </c>
      <c r="C69" s="18">
        <v>329232</v>
      </c>
      <c r="D69" s="18">
        <f t="shared" si="1"/>
        <v>43696.595659964165</v>
      </c>
      <c r="E69" s="18">
        <v>34150</v>
      </c>
      <c r="F69" s="18">
        <v>12911</v>
      </c>
      <c r="G69" s="18">
        <v>0</v>
      </c>
    </row>
    <row r="70" spans="1:7" x14ac:dyDescent="0.25">
      <c r="A70" s="15" t="s">
        <v>4</v>
      </c>
      <c r="B70" s="14" t="s">
        <v>5</v>
      </c>
      <c r="C70" s="18">
        <v>284491</v>
      </c>
      <c r="D70" s="18">
        <f t="shared" si="1"/>
        <v>37758.444488685382</v>
      </c>
      <c r="E70" s="18">
        <v>62126</v>
      </c>
      <c r="F70" s="18">
        <v>41140</v>
      </c>
      <c r="G70" s="18">
        <v>0</v>
      </c>
    </row>
    <row r="71" spans="1:7" x14ac:dyDescent="0.25">
      <c r="A71" s="23">
        <v>52</v>
      </c>
      <c r="B71" s="24" t="s">
        <v>55</v>
      </c>
      <c r="C71" s="35">
        <f>SUM(C72,C78)</f>
        <v>2188108</v>
      </c>
      <c r="D71" s="35">
        <f t="shared" si="1"/>
        <v>290411.83887451055</v>
      </c>
      <c r="E71" s="35">
        <f>SUM(E72,E78)</f>
        <v>559004</v>
      </c>
      <c r="F71" s="35">
        <f t="shared" ref="F71:G71" si="35">SUM(F72,F78)</f>
        <v>122431</v>
      </c>
      <c r="G71" s="35">
        <f t="shared" si="35"/>
        <v>130067</v>
      </c>
    </row>
    <row r="72" spans="1:7" x14ac:dyDescent="0.25">
      <c r="A72" s="26" t="s">
        <v>3</v>
      </c>
      <c r="B72" s="27" t="s">
        <v>48</v>
      </c>
      <c r="C72" s="29">
        <f>SUM(C73:C77)</f>
        <v>2115654</v>
      </c>
      <c r="D72" s="29">
        <f>C72/7.5345</f>
        <v>280795.54051363724</v>
      </c>
      <c r="E72" s="29">
        <f t="shared" ref="E72:G72" si="36">SUM(E73:E77)</f>
        <v>539580</v>
      </c>
      <c r="F72" s="29">
        <f t="shared" si="36"/>
        <v>117686</v>
      </c>
      <c r="G72" s="29">
        <f t="shared" si="36"/>
        <v>117649</v>
      </c>
    </row>
    <row r="73" spans="1:7" x14ac:dyDescent="0.25">
      <c r="A73" s="15" t="s">
        <v>6</v>
      </c>
      <c r="B73" s="14" t="s">
        <v>7</v>
      </c>
      <c r="C73" s="18">
        <v>1639018</v>
      </c>
      <c r="D73" s="18">
        <f t="shared" ref="D73:D86" si="37">C73/7.5345</f>
        <v>217535.07200212355</v>
      </c>
      <c r="E73" s="18">
        <v>298212</v>
      </c>
      <c r="F73" s="18">
        <v>57211</v>
      </c>
      <c r="G73" s="18">
        <v>54516</v>
      </c>
    </row>
    <row r="74" spans="1:7" x14ac:dyDescent="0.25">
      <c r="A74" s="15" t="s">
        <v>4</v>
      </c>
      <c r="B74" s="14" t="s">
        <v>5</v>
      </c>
      <c r="C74" s="18">
        <v>476636</v>
      </c>
      <c r="D74" s="18">
        <f t="shared" si="37"/>
        <v>63260.468511513704</v>
      </c>
      <c r="E74" s="18">
        <v>177906</v>
      </c>
      <c r="F74" s="18">
        <v>60475</v>
      </c>
      <c r="G74" s="18">
        <v>63133</v>
      </c>
    </row>
    <row r="75" spans="1:7" x14ac:dyDescent="0.25">
      <c r="A75" s="15">
        <v>34</v>
      </c>
      <c r="B75" s="14" t="s">
        <v>8</v>
      </c>
      <c r="C75" s="18">
        <v>0</v>
      </c>
      <c r="D75" s="18">
        <f t="shared" si="37"/>
        <v>0</v>
      </c>
      <c r="E75" s="18">
        <v>133</v>
      </c>
      <c r="F75" s="18">
        <v>0</v>
      </c>
      <c r="G75" s="18">
        <v>0</v>
      </c>
    </row>
    <row r="76" spans="1:7" x14ac:dyDescent="0.25">
      <c r="A76" s="15">
        <v>35</v>
      </c>
      <c r="B76" s="14" t="s">
        <v>14</v>
      </c>
      <c r="C76" s="18">
        <v>0</v>
      </c>
      <c r="D76" s="18">
        <f t="shared" si="37"/>
        <v>0</v>
      </c>
      <c r="E76" s="18">
        <v>55297</v>
      </c>
      <c r="F76" s="18">
        <v>0</v>
      </c>
      <c r="G76" s="18">
        <v>0</v>
      </c>
    </row>
    <row r="77" spans="1:7" x14ac:dyDescent="0.25">
      <c r="A77" s="15">
        <v>36</v>
      </c>
      <c r="B77" s="14" t="s">
        <v>11</v>
      </c>
      <c r="C77" s="18">
        <v>0</v>
      </c>
      <c r="D77" s="18">
        <f t="shared" si="37"/>
        <v>0</v>
      </c>
      <c r="E77" s="18">
        <v>8032</v>
      </c>
      <c r="F77" s="18">
        <v>0</v>
      </c>
      <c r="G77" s="18">
        <v>0</v>
      </c>
    </row>
    <row r="78" spans="1:7" x14ac:dyDescent="0.25">
      <c r="A78" s="26">
        <v>4</v>
      </c>
      <c r="B78" s="27" t="s">
        <v>53</v>
      </c>
      <c r="C78" s="28">
        <f>SUM(C79:C80)</f>
        <v>72454</v>
      </c>
      <c r="D78" s="28">
        <f t="shared" si="37"/>
        <v>9616.2983608733157</v>
      </c>
      <c r="E78" s="28">
        <f t="shared" ref="E78:G78" si="38">SUM(E79:E80)</f>
        <v>19424</v>
      </c>
      <c r="F78" s="28">
        <f t="shared" si="38"/>
        <v>4745</v>
      </c>
      <c r="G78" s="28">
        <f t="shared" si="38"/>
        <v>12418</v>
      </c>
    </row>
    <row r="79" spans="1:7" x14ac:dyDescent="0.25">
      <c r="A79" s="15">
        <v>41</v>
      </c>
      <c r="B79" s="14" t="s">
        <v>15</v>
      </c>
      <c r="C79" s="18">
        <v>0</v>
      </c>
      <c r="D79" s="18">
        <f t="shared" si="37"/>
        <v>0</v>
      </c>
      <c r="E79" s="18">
        <v>4679</v>
      </c>
      <c r="F79" s="18">
        <v>0</v>
      </c>
      <c r="G79" s="18">
        <v>0</v>
      </c>
    </row>
    <row r="80" spans="1:7" x14ac:dyDescent="0.25">
      <c r="A80" s="15">
        <v>42</v>
      </c>
      <c r="B80" s="14" t="s">
        <v>9</v>
      </c>
      <c r="C80" s="18">
        <v>72454</v>
      </c>
      <c r="D80" s="18">
        <f t="shared" si="37"/>
        <v>9616.2983608733157</v>
      </c>
      <c r="E80" s="18">
        <v>14745</v>
      </c>
      <c r="F80" s="18">
        <v>4745</v>
      </c>
      <c r="G80" s="18">
        <v>12418</v>
      </c>
    </row>
    <row r="81" spans="1:7" x14ac:dyDescent="0.25">
      <c r="A81" s="23">
        <v>61</v>
      </c>
      <c r="B81" s="24" t="s">
        <v>51</v>
      </c>
      <c r="C81" s="35">
        <f>SUM(C82,C85)</f>
        <v>340043</v>
      </c>
      <c r="D81" s="35">
        <f t="shared" si="37"/>
        <v>45131.461941734684</v>
      </c>
      <c r="E81" s="35">
        <f t="shared" ref="E81:G81" si="39">SUM(E82)</f>
        <v>56076</v>
      </c>
      <c r="F81" s="35">
        <f t="shared" si="39"/>
        <v>0</v>
      </c>
      <c r="G81" s="35">
        <f t="shared" si="39"/>
        <v>0</v>
      </c>
    </row>
    <row r="82" spans="1:7" x14ac:dyDescent="0.25">
      <c r="A82" s="26" t="s">
        <v>3</v>
      </c>
      <c r="B82" s="27" t="s">
        <v>48</v>
      </c>
      <c r="C82" s="29">
        <f>SUM(C83:C84)</f>
        <v>327442</v>
      </c>
      <c r="D82" s="29">
        <f t="shared" si="37"/>
        <v>43459.021832901984</v>
      </c>
      <c r="E82" s="29">
        <f>SUM(E83:E84)</f>
        <v>56076</v>
      </c>
      <c r="F82" s="29">
        <f>SUM(F83:F84)</f>
        <v>0</v>
      </c>
      <c r="G82" s="29">
        <f>SUM(G83:G84)</f>
        <v>0</v>
      </c>
    </row>
    <row r="83" spans="1:7" x14ac:dyDescent="0.25">
      <c r="A83" s="15" t="s">
        <v>6</v>
      </c>
      <c r="B83" s="14" t="s">
        <v>7</v>
      </c>
      <c r="C83" s="18">
        <v>284480</v>
      </c>
      <c r="D83" s="18">
        <f t="shared" si="37"/>
        <v>37756.984537792814</v>
      </c>
      <c r="E83" s="18">
        <v>41144</v>
      </c>
      <c r="F83" s="18">
        <v>0</v>
      </c>
      <c r="G83" s="18">
        <v>0</v>
      </c>
    </row>
    <row r="84" spans="1:7" x14ac:dyDescent="0.25">
      <c r="A84" s="15" t="s">
        <v>4</v>
      </c>
      <c r="B84" s="14" t="s">
        <v>5</v>
      </c>
      <c r="C84" s="18">
        <v>42962</v>
      </c>
      <c r="D84" s="18">
        <f t="shared" si="37"/>
        <v>5702.037295109164</v>
      </c>
      <c r="E84" s="18">
        <v>14932</v>
      </c>
      <c r="F84" s="18">
        <v>0</v>
      </c>
      <c r="G84" s="18">
        <v>0</v>
      </c>
    </row>
    <row r="85" spans="1:7" x14ac:dyDescent="0.25">
      <c r="A85" s="26">
        <v>4</v>
      </c>
      <c r="B85" s="27" t="s">
        <v>53</v>
      </c>
      <c r="C85" s="28">
        <f>SUM(C86)</f>
        <v>12601</v>
      </c>
      <c r="D85" s="28">
        <f t="shared" si="37"/>
        <v>1672.4401088327029</v>
      </c>
      <c r="E85" s="28">
        <f t="shared" ref="E85:G85" si="40">SUM(E86)</f>
        <v>0</v>
      </c>
      <c r="F85" s="28">
        <f t="shared" si="40"/>
        <v>0</v>
      </c>
      <c r="G85" s="28">
        <f t="shared" si="40"/>
        <v>0</v>
      </c>
    </row>
    <row r="86" spans="1:7" x14ac:dyDescent="0.25">
      <c r="A86" s="15">
        <v>42</v>
      </c>
      <c r="B86" s="14" t="s">
        <v>9</v>
      </c>
      <c r="C86" s="18">
        <v>12601</v>
      </c>
      <c r="D86" s="18">
        <f t="shared" si="37"/>
        <v>1672.4401088327029</v>
      </c>
      <c r="E86" s="18">
        <v>0</v>
      </c>
      <c r="F86" s="18">
        <v>0</v>
      </c>
      <c r="G86" s="18">
        <v>0</v>
      </c>
    </row>
    <row r="87" spans="1:7" x14ac:dyDescent="0.25">
      <c r="A87" s="21" t="s">
        <v>59</v>
      </c>
      <c r="B87" s="22" t="s">
        <v>60</v>
      </c>
      <c r="C87" s="36">
        <f>SUM(C89,C97)</f>
        <v>668037</v>
      </c>
      <c r="D87" s="36">
        <f>SUM(D89,D97)</f>
        <v>88663.746764881536</v>
      </c>
      <c r="E87" s="36">
        <f>SUM(E89,E97)</f>
        <v>66115</v>
      </c>
      <c r="F87" s="36">
        <f>SUM(F89,F97)</f>
        <v>0</v>
      </c>
      <c r="G87" s="36">
        <f>SUM(G89,G97)</f>
        <v>0</v>
      </c>
    </row>
    <row r="88" spans="1:7" x14ac:dyDescent="0.25">
      <c r="A88" s="13" t="s">
        <v>12</v>
      </c>
      <c r="B88" s="14" t="s">
        <v>13</v>
      </c>
      <c r="C88" s="17"/>
      <c r="D88" s="17"/>
      <c r="E88" s="17">
        <f>E87</f>
        <v>66115</v>
      </c>
      <c r="F88" s="17">
        <f t="shared" ref="F88:G88" si="41">F87</f>
        <v>0</v>
      </c>
      <c r="G88" s="17">
        <f t="shared" si="41"/>
        <v>0</v>
      </c>
    </row>
    <row r="89" spans="1:7" x14ac:dyDescent="0.25">
      <c r="A89" s="23">
        <v>12</v>
      </c>
      <c r="B89" s="24" t="s">
        <v>54</v>
      </c>
      <c r="C89" s="34">
        <f>SUM(C90,C94)</f>
        <v>100206</v>
      </c>
      <c r="D89" s="34">
        <f t="shared" ref="D89:D104" si="42">C89/7.5345</f>
        <v>13299.621739996017</v>
      </c>
      <c r="E89" s="34">
        <f>SUM(E90,E94)</f>
        <v>9917</v>
      </c>
      <c r="F89" s="34">
        <f>SUM(F90,F94)</f>
        <v>0</v>
      </c>
      <c r="G89" s="25">
        <f>SUM(G90,G94)</f>
        <v>0</v>
      </c>
    </row>
    <row r="90" spans="1:7" x14ac:dyDescent="0.25">
      <c r="A90" s="26" t="s">
        <v>3</v>
      </c>
      <c r="B90" s="27" t="s">
        <v>48</v>
      </c>
      <c r="C90" s="28">
        <f>SUM(C91:C93)</f>
        <v>98406</v>
      </c>
      <c r="D90" s="28">
        <f t="shared" si="42"/>
        <v>13060.72068484969</v>
      </c>
      <c r="E90" s="28">
        <f t="shared" ref="E90:G90" si="43">SUM(E91:E93)</f>
        <v>7576</v>
      </c>
      <c r="F90" s="28">
        <f t="shared" si="43"/>
        <v>0</v>
      </c>
      <c r="G90" s="28">
        <f t="shared" si="43"/>
        <v>0</v>
      </c>
    </row>
    <row r="91" spans="1:7" x14ac:dyDescent="0.25">
      <c r="A91" s="15" t="s">
        <v>6</v>
      </c>
      <c r="B91" s="14" t="s">
        <v>7</v>
      </c>
      <c r="C91" s="18">
        <v>55721</v>
      </c>
      <c r="D91" s="18">
        <f t="shared" si="42"/>
        <v>7395.4476076713781</v>
      </c>
      <c r="E91" s="18">
        <v>3965</v>
      </c>
      <c r="F91" s="18">
        <v>0</v>
      </c>
      <c r="G91" s="18">
        <v>0</v>
      </c>
    </row>
    <row r="92" spans="1:7" x14ac:dyDescent="0.25">
      <c r="A92" s="15" t="s">
        <v>4</v>
      </c>
      <c r="B92" s="14" t="s">
        <v>5</v>
      </c>
      <c r="C92" s="18">
        <v>32062</v>
      </c>
      <c r="D92" s="18">
        <f t="shared" si="42"/>
        <v>4255.3586833897407</v>
      </c>
      <c r="E92" s="18">
        <v>3546</v>
      </c>
      <c r="F92" s="18">
        <v>0</v>
      </c>
      <c r="G92" s="18">
        <v>0</v>
      </c>
    </row>
    <row r="93" spans="1:7" x14ac:dyDescent="0.25">
      <c r="A93" s="15">
        <v>35</v>
      </c>
      <c r="B93" s="14" t="s">
        <v>14</v>
      </c>
      <c r="C93" s="18">
        <v>10623</v>
      </c>
      <c r="D93" s="18">
        <f t="shared" si="42"/>
        <v>1409.9143937885724</v>
      </c>
      <c r="E93" s="18">
        <v>65</v>
      </c>
      <c r="F93" s="18">
        <v>0</v>
      </c>
      <c r="G93" s="18">
        <v>0</v>
      </c>
    </row>
    <row r="94" spans="1:7" x14ac:dyDescent="0.25">
      <c r="A94" s="26">
        <v>4</v>
      </c>
      <c r="B94" s="27" t="s">
        <v>53</v>
      </c>
      <c r="C94" s="28">
        <f>SUM(C95:C96)</f>
        <v>1800</v>
      </c>
      <c r="D94" s="28">
        <f t="shared" si="42"/>
        <v>238.90105514632688</v>
      </c>
      <c r="E94" s="28">
        <f t="shared" ref="E94:G94" si="44">SUM(E96)</f>
        <v>2341</v>
      </c>
      <c r="F94" s="28">
        <f t="shared" si="44"/>
        <v>0</v>
      </c>
      <c r="G94" s="28">
        <f t="shared" si="44"/>
        <v>0</v>
      </c>
    </row>
    <row r="95" spans="1:7" x14ac:dyDescent="0.25">
      <c r="A95" s="15">
        <v>41</v>
      </c>
      <c r="B95" s="14" t="s">
        <v>15</v>
      </c>
      <c r="C95" s="38">
        <v>1800</v>
      </c>
      <c r="D95" s="38">
        <f t="shared" si="42"/>
        <v>238.90105514632688</v>
      </c>
      <c r="E95" s="38">
        <v>0</v>
      </c>
      <c r="F95" s="38">
        <v>0</v>
      </c>
      <c r="G95" s="38">
        <v>0</v>
      </c>
    </row>
    <row r="96" spans="1:7" x14ac:dyDescent="0.25">
      <c r="A96" s="15">
        <v>42</v>
      </c>
      <c r="B96" s="14" t="s">
        <v>9</v>
      </c>
      <c r="C96" s="17">
        <v>0</v>
      </c>
      <c r="D96" s="17">
        <f t="shared" si="42"/>
        <v>0</v>
      </c>
      <c r="E96" s="17">
        <v>2341</v>
      </c>
      <c r="F96" s="17">
        <v>0</v>
      </c>
      <c r="G96" s="17">
        <v>0</v>
      </c>
    </row>
    <row r="97" spans="1:7" x14ac:dyDescent="0.25">
      <c r="A97" s="23">
        <v>561</v>
      </c>
      <c r="B97" s="24" t="s">
        <v>57</v>
      </c>
      <c r="C97" s="35">
        <f>SUM(C98,C102)</f>
        <v>567831</v>
      </c>
      <c r="D97" s="35">
        <f t="shared" si="42"/>
        <v>75364.125024885521</v>
      </c>
      <c r="E97" s="35">
        <f t="shared" ref="E97:G97" si="45">SUM(E98,E102)</f>
        <v>56198</v>
      </c>
      <c r="F97" s="35">
        <f t="shared" si="45"/>
        <v>0</v>
      </c>
      <c r="G97" s="35">
        <f t="shared" si="45"/>
        <v>0</v>
      </c>
    </row>
    <row r="98" spans="1:7" x14ac:dyDescent="0.25">
      <c r="A98" s="26" t="s">
        <v>3</v>
      </c>
      <c r="B98" s="27" t="s">
        <v>48</v>
      </c>
      <c r="C98" s="29">
        <f>SUM(C99:C101)</f>
        <v>557631</v>
      </c>
      <c r="D98" s="29">
        <f t="shared" si="42"/>
        <v>74010.352379056334</v>
      </c>
      <c r="E98" s="29">
        <f t="shared" ref="E98:G98" si="46">SUM(E99:E101)</f>
        <v>42936</v>
      </c>
      <c r="F98" s="29">
        <f t="shared" si="46"/>
        <v>0</v>
      </c>
      <c r="G98" s="29">
        <f t="shared" si="46"/>
        <v>0</v>
      </c>
    </row>
    <row r="99" spans="1:7" x14ac:dyDescent="0.25">
      <c r="A99" s="15" t="s">
        <v>6</v>
      </c>
      <c r="B99" s="14" t="s">
        <v>7</v>
      </c>
      <c r="C99" s="18">
        <v>315751</v>
      </c>
      <c r="D99" s="18">
        <f t="shared" si="42"/>
        <v>41907.359479726591</v>
      </c>
      <c r="E99" s="18">
        <v>22471</v>
      </c>
      <c r="F99" s="18">
        <v>0</v>
      </c>
      <c r="G99" s="18">
        <v>0</v>
      </c>
    </row>
    <row r="100" spans="1:7" x14ac:dyDescent="0.25">
      <c r="A100" s="15" t="s">
        <v>4</v>
      </c>
      <c r="B100" s="14" t="s">
        <v>5</v>
      </c>
      <c r="C100" s="18">
        <v>181682</v>
      </c>
      <c r="D100" s="18">
        <f t="shared" si="42"/>
        <v>24113.345278386088</v>
      </c>
      <c r="E100" s="18">
        <v>20097</v>
      </c>
      <c r="F100" s="18">
        <v>0</v>
      </c>
      <c r="G100" s="18">
        <v>0</v>
      </c>
    </row>
    <row r="101" spans="1:7" x14ac:dyDescent="0.25">
      <c r="A101" s="15">
        <v>35</v>
      </c>
      <c r="B101" s="14" t="s">
        <v>14</v>
      </c>
      <c r="C101" s="18">
        <v>60198</v>
      </c>
      <c r="D101" s="18">
        <f t="shared" si="42"/>
        <v>7989.6476209436587</v>
      </c>
      <c r="E101" s="18">
        <v>368</v>
      </c>
      <c r="F101" s="18">
        <v>0</v>
      </c>
      <c r="G101" s="18">
        <v>0</v>
      </c>
    </row>
    <row r="102" spans="1:7" x14ac:dyDescent="0.25">
      <c r="A102" s="26">
        <v>4</v>
      </c>
      <c r="B102" s="27" t="s">
        <v>53</v>
      </c>
      <c r="C102" s="29">
        <f>SUM(C103:C104)</f>
        <v>10200</v>
      </c>
      <c r="D102" s="29">
        <f>C102/7.5345</f>
        <v>1353.7726458291856</v>
      </c>
      <c r="E102" s="29">
        <f t="shared" ref="E102:G102" si="47">SUM(E104)</f>
        <v>13262</v>
      </c>
      <c r="F102" s="29">
        <f t="shared" si="47"/>
        <v>0</v>
      </c>
      <c r="G102" s="29">
        <f t="shared" si="47"/>
        <v>0</v>
      </c>
    </row>
    <row r="103" spans="1:7" x14ac:dyDescent="0.25">
      <c r="A103" s="15">
        <v>41</v>
      </c>
      <c r="B103" s="14" t="s">
        <v>15</v>
      </c>
      <c r="C103" s="38">
        <v>10200</v>
      </c>
      <c r="D103" s="38">
        <f>C103/7.5345</f>
        <v>1353.7726458291856</v>
      </c>
      <c r="E103" s="38">
        <v>0</v>
      </c>
      <c r="F103" s="38">
        <v>0</v>
      </c>
      <c r="G103" s="38">
        <v>0</v>
      </c>
    </row>
    <row r="104" spans="1:7" x14ac:dyDescent="0.25">
      <c r="A104" s="15">
        <v>42</v>
      </c>
      <c r="B104" s="14" t="s">
        <v>9</v>
      </c>
      <c r="C104" s="18">
        <v>0</v>
      </c>
      <c r="D104" s="18">
        <f t="shared" si="42"/>
        <v>0</v>
      </c>
      <c r="E104" s="18">
        <v>13262</v>
      </c>
      <c r="F104" s="18">
        <v>0</v>
      </c>
      <c r="G104" s="18">
        <v>0</v>
      </c>
    </row>
  </sheetData>
  <mergeCells count="6">
    <mergeCell ref="A7:G7"/>
    <mergeCell ref="C1:G1"/>
    <mergeCell ref="C2:G2"/>
    <mergeCell ref="C3:G3"/>
    <mergeCell ref="C4:G4"/>
    <mergeCell ref="C5:G5"/>
  </mergeCells>
  <hyperlinks>
    <hyperlink ref="C5" r:id="rId1" xr:uid="{1F68AF97-B10F-44BD-B5A8-18D0A9A8BE17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FOI posebni dio plana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Matea</cp:lastModifiedBy>
  <dcterms:created xsi:type="dcterms:W3CDTF">2022-09-23T10:37:40Z</dcterms:created>
  <dcterms:modified xsi:type="dcterms:W3CDTF">2022-12-02T12:16:59Z</dcterms:modified>
</cp:coreProperties>
</file>