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Matea\Desktop\VODITELJICA RAČUNOVODSTVA\MINISTARSTVO I SVEUČILIŠTE\FINANCIJSKI PLANOVI\8. FINANCIJSKI PLAN 2026-2028\"/>
    </mc:Choice>
  </mc:AlternateContent>
  <xr:revisionPtr revIDLastSave="0" documentId="13_ncr:1_{60B37C3D-6F69-4DF2-B143-66729B1F0979}" xr6:coauthVersionLast="37" xr6:coauthVersionMax="37" xr10:uidLastSave="{00000000-0000-0000-0000-000000000000}"/>
  <bookViews>
    <workbookView xWindow="0" yWindow="0" windowWidth="28800" windowHeight="12300" xr2:uid="{00000000-000D-0000-FFFF-FFFF00000000}"/>
  </bookViews>
  <sheets>
    <sheet name="Predložak" sheetId="8" r:id="rId1"/>
  </sheets>
  <definedNames>
    <definedName name="_xlnm._FilterDatabase" localSheetId="0" hidden="1">Predložak!$A$105:$G$214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8" l="1"/>
  <c r="F19" i="8"/>
  <c r="G19" i="8"/>
  <c r="F99" i="8"/>
  <c r="G99" i="8"/>
  <c r="F96" i="8"/>
  <c r="G96" i="8"/>
  <c r="F90" i="8"/>
  <c r="F22" i="8" s="1"/>
  <c r="G90" i="8"/>
  <c r="F85" i="8"/>
  <c r="G85" i="8"/>
  <c r="F81" i="8"/>
  <c r="F80" i="8" s="1"/>
  <c r="G81" i="8"/>
  <c r="G80" i="8" s="1"/>
  <c r="F77" i="8"/>
  <c r="G77" i="8"/>
  <c r="F74" i="8"/>
  <c r="G74" i="8"/>
  <c r="F70" i="8"/>
  <c r="F69" i="8" s="1"/>
  <c r="G70" i="8"/>
  <c r="G69" i="8" s="1"/>
  <c r="F67" i="8"/>
  <c r="F25" i="8" s="1"/>
  <c r="G67" i="8"/>
  <c r="G25" i="8" s="1"/>
  <c r="F64" i="8"/>
  <c r="F24" i="8" s="1"/>
  <c r="G64" i="8"/>
  <c r="G24" i="8" s="1"/>
  <c r="F61" i="8"/>
  <c r="F21" i="8" s="1"/>
  <c r="G61" i="8"/>
  <c r="G21" i="8" s="1"/>
  <c r="F54" i="8"/>
  <c r="F17" i="8" s="1"/>
  <c r="G54" i="8"/>
  <c r="G17" i="8" s="1"/>
  <c r="F49" i="8"/>
  <c r="F16" i="8" s="1"/>
  <c r="G49" i="8"/>
  <c r="G16" i="8" s="1"/>
  <c r="F44" i="8"/>
  <c r="F43" i="8" s="1"/>
  <c r="F42" i="8" s="1"/>
  <c r="F11" i="8" s="1"/>
  <c r="G44" i="8"/>
  <c r="G43" i="8" s="1"/>
  <c r="G42" i="8" s="1"/>
  <c r="G11" i="8" s="1"/>
  <c r="F39" i="8"/>
  <c r="F38" i="8" s="1"/>
  <c r="G39" i="8"/>
  <c r="G38" i="8" s="1"/>
  <c r="F32" i="8"/>
  <c r="F31" i="8" s="1"/>
  <c r="F30" i="8" s="1"/>
  <c r="F10" i="8" s="1"/>
  <c r="G32" i="8"/>
  <c r="G31" i="8" s="1"/>
  <c r="G30" i="8" s="1"/>
  <c r="G10" i="8" s="1"/>
  <c r="E32" i="8"/>
  <c r="E39" i="8"/>
  <c r="E44" i="8"/>
  <c r="E49" i="8"/>
  <c r="E16" i="8" s="1"/>
  <c r="E54" i="8"/>
  <c r="E17" i="8" s="1"/>
  <c r="E61" i="8"/>
  <c r="E21" i="8" s="1"/>
  <c r="E64" i="8"/>
  <c r="E24" i="8" s="1"/>
  <c r="E70" i="8"/>
  <c r="E69" i="8" s="1"/>
  <c r="E74" i="8"/>
  <c r="E77" i="8"/>
  <c r="E81" i="8"/>
  <c r="E80" i="8" s="1"/>
  <c r="E85" i="8"/>
  <c r="E90" i="8"/>
  <c r="E99" i="8"/>
  <c r="E98" i="8"/>
  <c r="E96" i="8" s="1"/>
  <c r="D96" i="8"/>
  <c r="C96" i="8"/>
  <c r="D99" i="8"/>
  <c r="F20" i="8" l="1"/>
  <c r="E20" i="8"/>
  <c r="G22" i="8"/>
  <c r="E22" i="8"/>
  <c r="G23" i="8"/>
  <c r="E23" i="8"/>
  <c r="G20" i="8"/>
  <c r="E15" i="8"/>
  <c r="F23" i="8"/>
  <c r="F15" i="8"/>
  <c r="E18" i="8"/>
  <c r="G15" i="8"/>
  <c r="G18" i="8"/>
  <c r="F18" i="8"/>
  <c r="G95" i="8"/>
  <c r="E73" i="8"/>
  <c r="G73" i="8"/>
  <c r="F95" i="8"/>
  <c r="G84" i="8"/>
  <c r="F84" i="8"/>
  <c r="F73" i="8"/>
  <c r="F48" i="8"/>
  <c r="F12" i="8" s="1"/>
  <c r="G48" i="8"/>
  <c r="G12" i="8" s="1"/>
  <c r="G26" i="8"/>
  <c r="E84" i="8"/>
  <c r="E95" i="8"/>
  <c r="F26" i="8" l="1"/>
  <c r="D95" i="8"/>
  <c r="C99" i="8"/>
  <c r="C95" i="8" s="1"/>
  <c r="D90" i="8"/>
  <c r="C90" i="8"/>
  <c r="D85" i="8"/>
  <c r="D84" i="8" s="1"/>
  <c r="C85" i="8"/>
  <c r="C84" i="8" s="1"/>
  <c r="D81" i="8" l="1"/>
  <c r="D80" i="8" s="1"/>
  <c r="C81" i="8"/>
  <c r="C80" i="8" s="1"/>
  <c r="D77" i="8"/>
  <c r="C77" i="8"/>
  <c r="D74" i="8"/>
  <c r="D73" i="8" s="1"/>
  <c r="C74" i="8"/>
  <c r="C73" i="8" s="1"/>
  <c r="D70" i="8"/>
  <c r="D69" i="8" s="1"/>
  <c r="C70" i="8"/>
  <c r="C69" i="8" s="1"/>
  <c r="D61" i="8"/>
  <c r="C61" i="8"/>
  <c r="E67" i="8"/>
  <c r="D64" i="8"/>
  <c r="C64" i="8"/>
  <c r="D54" i="8"/>
  <c r="C54" i="8"/>
  <c r="D49" i="8"/>
  <c r="D48" i="8" s="1"/>
  <c r="C49" i="8"/>
  <c r="C48" i="8" s="1"/>
  <c r="E31" i="8"/>
  <c r="E43" i="8"/>
  <c r="E42" i="8" s="1"/>
  <c r="E11" i="8" s="1"/>
  <c r="D44" i="8"/>
  <c r="C44" i="8"/>
  <c r="C39" i="8"/>
  <c r="C38" i="8" s="1"/>
  <c r="D39" i="8"/>
  <c r="D38" i="8" s="1"/>
  <c r="D32" i="8"/>
  <c r="D30" i="8" s="1"/>
  <c r="C32" i="8"/>
  <c r="C30" i="8" s="1"/>
  <c r="D43" i="8" l="1"/>
  <c r="D42" i="8"/>
  <c r="C43" i="8"/>
  <c r="C42" i="8"/>
  <c r="E30" i="8"/>
  <c r="E10" i="8" s="1"/>
  <c r="E48" i="8"/>
  <c r="E12" i="8" s="1"/>
  <c r="E25" i="8"/>
  <c r="D67" i="8"/>
  <c r="C67" i="8"/>
  <c r="C31" i="8"/>
  <c r="D31" i="8"/>
  <c r="E38" i="8"/>
  <c r="E26" i="8" l="1"/>
  <c r="D213" i="8"/>
  <c r="D212" i="8" s="1"/>
  <c r="D200" i="8"/>
  <c r="D176" i="8"/>
  <c r="D19" i="8" s="1"/>
  <c r="D174" i="8"/>
  <c r="D168" i="8"/>
  <c r="D25" i="8" s="1"/>
  <c r="D156" i="8"/>
  <c r="D140" i="8"/>
  <c r="D17" i="8" s="1"/>
  <c r="D128" i="8"/>
  <c r="D122" i="8"/>
  <c r="D121" i="8" s="1"/>
  <c r="D110" i="8"/>
  <c r="D109" i="8" s="1"/>
  <c r="D106" i="8"/>
  <c r="D105" i="8" s="1"/>
  <c r="D24" i="8" l="1"/>
  <c r="D16" i="8"/>
  <c r="C213" i="8" l="1"/>
  <c r="C212" i="8" s="1"/>
  <c r="C200" i="8" l="1"/>
  <c r="C174" i="8"/>
  <c r="C152" i="8"/>
  <c r="C140" i="8"/>
  <c r="C17" i="8" s="1"/>
  <c r="C110" i="8"/>
  <c r="C109" i="8" s="1"/>
  <c r="C176" i="8"/>
  <c r="C19" i="8" s="1"/>
  <c r="C168" i="8"/>
  <c r="C25" i="8" s="1"/>
  <c r="C156" i="8"/>
  <c r="C128" i="8"/>
  <c r="C125" i="8"/>
  <c r="C124" i="8" s="1"/>
  <c r="C122" i="8"/>
  <c r="C121" i="8" s="1"/>
  <c r="C113" i="8"/>
  <c r="C112" i="8" s="1"/>
  <c r="C106" i="8"/>
  <c r="D197" i="8"/>
  <c r="D193" i="8"/>
  <c r="D190" i="8"/>
  <c r="D189" i="8"/>
  <c r="D154" i="8"/>
  <c r="D152" i="8" s="1"/>
  <c r="D127" i="8" s="1"/>
  <c r="D125" i="8"/>
  <c r="D124" i="8" s="1"/>
  <c r="D115" i="8"/>
  <c r="D113" i="8" s="1"/>
  <c r="C16" i="8" l="1"/>
  <c r="D188" i="8"/>
  <c r="D21" i="8" s="1"/>
  <c r="D112" i="8"/>
  <c r="D15" i="8"/>
  <c r="C24" i="8"/>
  <c r="C105" i="8"/>
  <c r="C15" i="8"/>
  <c r="C188" i="8"/>
  <c r="C21" i="8" s="1"/>
  <c r="C127" i="8"/>
  <c r="D173" i="8" l="1"/>
  <c r="D26" i="8" s="1"/>
  <c r="C173" i="8"/>
  <c r="C26" i="8" s="1"/>
</calcChain>
</file>

<file path=xl/sharedStrings.xml><?xml version="1.0" encoding="utf-8"?>
<sst xmlns="http://schemas.openxmlformats.org/spreadsheetml/2006/main" count="984" uniqueCount="87">
  <si>
    <t>PROGRAMSKO FINANCIRANJE JAVNIH VISOKIH UČILIŠTA</t>
  </si>
  <si>
    <t>51</t>
  </si>
  <si>
    <t>Pomoći EU</t>
  </si>
  <si>
    <t>Ostale pomoći</t>
  </si>
  <si>
    <t>Donacije</t>
  </si>
  <si>
    <t>31</t>
  </si>
  <si>
    <t>Vlastiti prihodi</t>
  </si>
  <si>
    <t>32</t>
  </si>
  <si>
    <t>34</t>
  </si>
  <si>
    <t>37</t>
  </si>
  <si>
    <t>41</t>
  </si>
  <si>
    <t>42</t>
  </si>
  <si>
    <t>38</t>
  </si>
  <si>
    <t>45</t>
  </si>
  <si>
    <t>36</t>
  </si>
  <si>
    <t>35</t>
  </si>
  <si>
    <t>11</t>
  </si>
  <si>
    <t>Materijalni rashodi</t>
  </si>
  <si>
    <t>Rashodi za zaposlene</t>
  </si>
  <si>
    <t>Financijski rashodi</t>
  </si>
  <si>
    <t>Naknade građanima i kućanstvima na temelju osiguranja i druge naknade</t>
  </si>
  <si>
    <t>Rashodi za nabavu proizvedene dugotrajne imovine</t>
  </si>
  <si>
    <t>Rashodi za dodatna ulaganja na nefinancijskoj imovini</t>
  </si>
  <si>
    <t>Pomoći dane u inozemstvo i unutar općeg proračuna</t>
  </si>
  <si>
    <t>Ostali rashodi</t>
  </si>
  <si>
    <t>Subvencije</t>
  </si>
  <si>
    <t>52</t>
  </si>
  <si>
    <t>Rashodi za nabavu neproizvedene dugotrajne imovine</t>
  </si>
  <si>
    <t>3705</t>
  </si>
  <si>
    <t>VISOKO OBRAZOVANJE</t>
  </si>
  <si>
    <t>61</t>
  </si>
  <si>
    <t>A621001</t>
  </si>
  <si>
    <t>REDOVNA DJELATNOST SVEUČILIŠTA U ZAGREBU</t>
  </si>
  <si>
    <t>A621038</t>
  </si>
  <si>
    <t>PROGRAMI VJEŽBAONICA VISOKIH UČILIŠTA</t>
  </si>
  <si>
    <t>A621183</t>
  </si>
  <si>
    <t>STIPENDIJE I ŠKOLARINE ZA DOKTORSKI STUDIJ</t>
  </si>
  <si>
    <t>A622122</t>
  </si>
  <si>
    <t>A679078</t>
  </si>
  <si>
    <t>EU PROJEKTI SVEUČILIŠTA U ZAGREBU (IZ EVIDENCIJSKIH PRIHODA)</t>
  </si>
  <si>
    <t>A679088</t>
  </si>
  <si>
    <t>REDOVNA DJELATNOST SVEUČILIŠTA U ZAGREBU (IZ EVIDENCIJSKIH PRIHODA)</t>
  </si>
  <si>
    <t>Rashodi za nabavu proizvedene kratkotrajne imovine</t>
  </si>
  <si>
    <t>TEKUĆI PLAN 2025.</t>
  </si>
  <si>
    <t>II. POSEBNI DIO FINANCIJSKOG PLANA</t>
  </si>
  <si>
    <t>RKP-NAZIV PRORAČUNSKOG KORISNIKA: 2063 FAKULTET ORGANIZACIJE I INFORMATIKE U VARAŽDINU</t>
  </si>
  <si>
    <t>OSOBA ZA KONTAKTIRANJE: MATEA ŠOŠTAREC, mag. oec.</t>
  </si>
  <si>
    <t>EMAIL ZA KONTAKT: masostarec@foi.unizg.hr</t>
  </si>
  <si>
    <t xml:space="preserve"> </t>
  </si>
  <si>
    <t>FAKULTET ORGANIZACIJE I INFORMATIKE</t>
  </si>
  <si>
    <t>OPĆI PRIHODI I PRIMICI</t>
  </si>
  <si>
    <t>A622181</t>
  </si>
  <si>
    <t>PRAVOMOĆNE SUDSKE PRESUDE</t>
  </si>
  <si>
    <t>VLASTITI PRIHODI</t>
  </si>
  <si>
    <t>OSTALI PRIHODI ZA POSEBNE NAMJENE</t>
  </si>
  <si>
    <t>DONACIJE</t>
  </si>
  <si>
    <t>PRIHODI OD NEFINANCIJSKE IMOVINE I NADOKNADE ŠTETE</t>
  </si>
  <si>
    <t>IZVRŠENJE 2024</t>
  </si>
  <si>
    <t>PLAN                             2026</t>
  </si>
  <si>
    <t>PLAN                             2027</t>
  </si>
  <si>
    <t>PLAN                             2028</t>
  </si>
  <si>
    <t>A578073</t>
  </si>
  <si>
    <t>PROGRAM MOBILNOSTI NPOO</t>
  </si>
  <si>
    <t>PRAVILNIK O PRORAČUNSKIM KLASIFIKACIJAMA do 31.12.2024.</t>
  </si>
  <si>
    <t>PRAVILNIK O PRORAČUNSKIM KLASIFIKACIJAMA od 01.01.2025.</t>
  </si>
  <si>
    <t>OSNOVNA PRORAČUNSKA KOMPONENTA</t>
  </si>
  <si>
    <t>RAZVOJNA I IZVEDBENA PRORAČUNSKA KOMPONENTA</t>
  </si>
  <si>
    <t>MEHANIZAM ZA OPORAVAK I OTPORNOST (NPOO)</t>
  </si>
  <si>
    <t>Ostali rahodi</t>
  </si>
  <si>
    <t>PROGRAMSKO I OSTALO FINANCIRANJE JAVNIH VISOKIH UČILIŠTA – IZ EVIDENCIJSKIH PRIHODA</t>
  </si>
  <si>
    <t>PRIHODI OD PRODAJE ILI ZAMJENE NEFINANCIJSKE IMOVINE I NAKNADE S NASLOVA OSIGURANJA</t>
  </si>
  <si>
    <t>OSTALE POMOĆI</t>
  </si>
  <si>
    <t>POMOĆI IZ DRŽAVNOG PRORAČUNA</t>
  </si>
  <si>
    <t xml:space="preserve">EUROPSKI FOND ZA REGIONALNI RAZVOJ </t>
  </si>
  <si>
    <t xml:space="preserve">PROGRAMI UNIJE </t>
  </si>
  <si>
    <t>MJESTO I DATUM: VARAŽDIN, 22.10.2025.</t>
  </si>
  <si>
    <t>TELEFON ZA KONTAKT: 042/390-807</t>
  </si>
  <si>
    <t>NPOO - RAZVOJNA PRORAČUNSKA KOMPONENTA</t>
  </si>
  <si>
    <t>POMOĆI EU</t>
  </si>
  <si>
    <t>DEKANICA:</t>
  </si>
  <si>
    <t>prof.dr.sc. Marina Klačmer Čalopa</t>
  </si>
  <si>
    <t>A679134</t>
  </si>
  <si>
    <t>A679136</t>
  </si>
  <si>
    <t>RAZVOJ SUSTAVA PROGRAMSKIH SPORAZUMA ZA FINANCIRANJE SVEUČILIŠTA I ZNANSTVENIH INSTITUTA USMJERENIH NA INOVACIJE, ISTRAŽIVANJE I RAZVOJ - NPOO</t>
  </si>
  <si>
    <t>A679135</t>
  </si>
  <si>
    <t>Oznaka aktivnosti</t>
  </si>
  <si>
    <t>Opis aktivnosti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</si>
</sst>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b/>
      <sz val="10"/>
      <color indexed="44"/>
      <name val="Arial"/>
      <family val="2"/>
      <charset val="238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1"/>
      <color theme="1"/>
      <name val="Calibri Light"/>
      <family val="2"/>
      <charset val="238"/>
      <scheme val="major"/>
    </font>
    <font>
      <b/>
      <sz val="10"/>
      <color indexed="8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b/>
      <sz val="16"/>
      <color theme="1"/>
      <name val="Calibri Light"/>
      <family val="2"/>
      <charset val="238"/>
      <scheme val="major"/>
    </font>
    <font>
      <b/>
      <i/>
      <sz val="9"/>
      <name val="Calibri Light"/>
      <family val="2"/>
      <charset val="238"/>
      <scheme val="major"/>
    </font>
    <font>
      <b/>
      <i/>
      <sz val="10"/>
      <name val="Calibri Light"/>
      <family val="2"/>
      <charset val="238"/>
      <scheme val="major"/>
    </font>
  </fonts>
  <fills count="3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</patternFill>
    </fill>
    <fill>
      <patternFill patternType="solid">
        <fgColor indexed="40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1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2">
    <xf numFmtId="0" fontId="0" fillId="0" borderId="0"/>
    <xf numFmtId="0" fontId="1" fillId="2" borderId="1" applyNumberFormat="0" applyProtection="0">
      <alignment horizontal="left" vertical="center" indent="1"/>
    </xf>
    <xf numFmtId="0" fontId="2" fillId="3" borderId="1" applyNumberFormat="0" applyProtection="0">
      <alignment horizontal="left" vertical="center" indent="1"/>
    </xf>
    <xf numFmtId="0" fontId="3" fillId="0" borderId="0"/>
    <xf numFmtId="0" fontId="2" fillId="4" borderId="1" applyNumberFormat="0" applyProtection="0">
      <alignment horizontal="left" vertical="center" wrapText="1" indent="1"/>
    </xf>
    <xf numFmtId="4" fontId="4" fillId="5" borderId="1" applyNumberFormat="0" applyProtection="0">
      <alignment vertical="center"/>
    </xf>
    <xf numFmtId="0" fontId="2" fillId="6" borderId="1" applyNumberFormat="0" applyProtection="0">
      <alignment horizontal="left" vertical="center" wrapText="1" indent="1"/>
    </xf>
    <xf numFmtId="0" fontId="2" fillId="3" borderId="1" applyNumberFormat="0" applyProtection="0">
      <alignment horizontal="left" vertical="center" wrapText="1" indent="1"/>
    </xf>
    <xf numFmtId="4" fontId="4" fillId="7" borderId="1" applyNumberFormat="0" applyProtection="0">
      <alignment horizontal="right" vertical="center"/>
    </xf>
    <xf numFmtId="4" fontId="5" fillId="5" borderId="1" applyNumberFormat="0" applyProtection="0">
      <alignment vertical="center"/>
    </xf>
    <xf numFmtId="4" fontId="4" fillId="5" borderId="1" applyNumberFormat="0" applyProtection="0">
      <alignment horizontal="left" vertical="center" indent="1"/>
    </xf>
    <xf numFmtId="4" fontId="4" fillId="5" borderId="1" applyNumberFormat="0" applyProtection="0">
      <alignment horizontal="left" vertical="center" indent="1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4" fillId="14" borderId="1" applyNumberFormat="0" applyProtection="0">
      <alignment horizontal="right" vertical="center"/>
    </xf>
    <xf numFmtId="4" fontId="4" fillId="15" borderId="1" applyNumberFormat="0" applyProtection="0">
      <alignment horizontal="right" vertical="center"/>
    </xf>
    <xf numFmtId="4" fontId="4" fillId="16" borderId="1" applyNumberFormat="0" applyProtection="0">
      <alignment horizontal="right" vertical="center"/>
    </xf>
    <xf numFmtId="4" fontId="6" fillId="17" borderId="1" applyNumberFormat="0" applyProtection="0">
      <alignment horizontal="left" vertical="center" indent="1"/>
    </xf>
    <xf numFmtId="4" fontId="4" fillId="7" borderId="2" applyNumberFormat="0" applyProtection="0">
      <alignment horizontal="left" vertical="center" indent="1"/>
    </xf>
    <xf numFmtId="4" fontId="7" fillId="18" borderId="0" applyNumberFormat="0" applyProtection="0">
      <alignment horizontal="left" vertical="center" indent="1"/>
    </xf>
    <xf numFmtId="0" fontId="11" fillId="2" borderId="1" applyNumberFormat="0" applyProtection="0">
      <alignment horizontal="center" vertical="center"/>
    </xf>
    <xf numFmtId="4" fontId="8" fillId="7" borderId="1" applyNumberFormat="0" applyProtection="0">
      <alignment horizontal="left" vertical="center" indent="1"/>
    </xf>
    <xf numFmtId="4" fontId="8" fillId="19" borderId="1" applyNumberFormat="0" applyProtection="0">
      <alignment horizontal="left" vertical="center" indent="1"/>
    </xf>
    <xf numFmtId="0" fontId="2" fillId="19" borderId="1" applyNumberFormat="0" applyProtection="0">
      <alignment horizontal="left" vertical="center" wrapText="1" indent="1"/>
    </xf>
    <xf numFmtId="0" fontId="2" fillId="19" borderId="1" applyNumberFormat="0" applyProtection="0">
      <alignment horizontal="left" vertical="center" indent="1"/>
    </xf>
    <xf numFmtId="0" fontId="2" fillId="4" borderId="1" applyNumberFormat="0" applyProtection="0">
      <alignment horizontal="left" vertical="center" indent="1"/>
    </xf>
    <xf numFmtId="0" fontId="2" fillId="6" borderId="1" applyNumberFormat="0" applyProtection="0">
      <alignment horizontal="left" vertical="center" indent="1"/>
    </xf>
    <xf numFmtId="0" fontId="2" fillId="3" borderId="1" applyNumberFormat="0" applyProtection="0">
      <alignment horizontal="left" vertical="center" indent="1"/>
    </xf>
    <xf numFmtId="0" fontId="3" fillId="0" borderId="0"/>
    <xf numFmtId="4" fontId="4" fillId="20" borderId="1" applyNumberFormat="0" applyProtection="0">
      <alignment vertical="center"/>
    </xf>
    <xf numFmtId="4" fontId="5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4" fontId="4" fillId="20" borderId="1" applyNumberFormat="0" applyProtection="0">
      <alignment horizontal="left" vertical="center" indent="1"/>
    </xf>
    <xf numFmtId="4" fontId="5" fillId="7" borderId="1" applyNumberFormat="0" applyProtection="0">
      <alignment horizontal="right" vertical="center"/>
    </xf>
    <xf numFmtId="0" fontId="1" fillId="2" borderId="1" applyNumberFormat="0" applyProtection="0">
      <alignment horizontal="center" vertical="top" wrapText="1"/>
    </xf>
    <xf numFmtId="0" fontId="10" fillId="0" borderId="0" applyNumberFormat="0" applyProtection="0"/>
    <xf numFmtId="4" fontId="9" fillId="7" borderId="1" applyNumberFormat="0" applyProtection="0">
      <alignment horizontal="right" vertical="center"/>
    </xf>
    <xf numFmtId="0" fontId="12" fillId="21" borderId="3" applyProtection="0">
      <alignment vertical="center"/>
    </xf>
    <xf numFmtId="4" fontId="12" fillId="21" borderId="3" applyNumberFormat="0" applyProtection="0">
      <alignment horizontal="left" vertical="center" indent="1"/>
    </xf>
    <xf numFmtId="4" fontId="12" fillId="22" borderId="3" applyNumberFormat="0" applyProtection="0">
      <alignment horizontal="right" vertical="center"/>
    </xf>
    <xf numFmtId="4" fontId="12" fillId="5" borderId="3" applyNumberFormat="0" applyProtection="0">
      <alignment horizontal="left" vertical="center" indent="1"/>
    </xf>
    <xf numFmtId="4" fontId="12" fillId="23" borderId="3" applyNumberFormat="0" applyProtection="0">
      <alignment vertical="center"/>
    </xf>
    <xf numFmtId="0" fontId="12" fillId="24" borderId="3" applyNumberFormat="0" applyProtection="0">
      <alignment horizontal="left" vertical="center" indent="1"/>
    </xf>
    <xf numFmtId="0" fontId="12" fillId="25" borderId="3" applyNumberFormat="0" applyProtection="0">
      <alignment horizontal="left" vertical="center" indent="1"/>
    </xf>
    <xf numFmtId="0" fontId="12" fillId="2" borderId="3" applyNumberFormat="0" applyProtection="0">
      <alignment horizontal="left" vertical="center" wrapText="1" indent="1"/>
    </xf>
    <xf numFmtId="0" fontId="12" fillId="26" borderId="3" applyNumberFormat="0" applyProtection="0">
      <alignment horizontal="left" vertical="center" indent="1"/>
    </xf>
    <xf numFmtId="4" fontId="12" fillId="0" borderId="3" applyNumberFormat="0" applyProtection="0">
      <alignment horizontal="right" vertical="center"/>
    </xf>
    <xf numFmtId="0" fontId="13" fillId="0" borderId="0"/>
  </cellStyleXfs>
  <cellXfs count="66">
    <xf numFmtId="0" fontId="0" fillId="0" borderId="0" xfId="0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14" fillId="0" borderId="0" xfId="0" applyFont="1" applyFill="1"/>
    <xf numFmtId="0" fontId="17" fillId="0" borderId="4" xfId="49" applyFont="1" applyFill="1" applyBorder="1" applyAlignment="1">
      <alignment horizontal="left" vertical="center" indent="7"/>
    </xf>
    <xf numFmtId="0" fontId="17" fillId="0" borderId="4" xfId="49" quotePrefix="1" applyFont="1" applyFill="1" applyBorder="1">
      <alignment horizontal="left" vertical="center" indent="1"/>
    </xf>
    <xf numFmtId="3" fontId="17" fillId="0" borderId="4" xfId="50" applyNumberFormat="1" applyFont="1" applyFill="1" applyBorder="1">
      <alignment horizontal="right" vertical="center"/>
    </xf>
    <xf numFmtId="0" fontId="18" fillId="27" borderId="4" xfId="49" quotePrefix="1" applyFont="1" applyFill="1" applyBorder="1" applyAlignment="1">
      <alignment horizontal="left" vertical="center" indent="5"/>
    </xf>
    <xf numFmtId="0" fontId="18" fillId="27" borderId="4" xfId="49" quotePrefix="1" applyFont="1" applyFill="1" applyBorder="1">
      <alignment horizontal="left" vertical="center" indent="1"/>
    </xf>
    <xf numFmtId="3" fontId="18" fillId="27" borderId="4" xfId="50" applyNumberFormat="1" applyFont="1" applyFill="1" applyBorder="1">
      <alignment horizontal="right" vertical="center"/>
    </xf>
    <xf numFmtId="0" fontId="18" fillId="28" borderId="4" xfId="49" quotePrefix="1" applyFont="1" applyFill="1" applyBorder="1" applyAlignment="1">
      <alignment horizontal="left" vertical="center" indent="7"/>
    </xf>
    <xf numFmtId="0" fontId="18" fillId="28" borderId="4" xfId="49" quotePrefix="1" applyFont="1" applyFill="1" applyBorder="1">
      <alignment horizontal="left" vertical="center" indent="1"/>
    </xf>
    <xf numFmtId="3" fontId="18" fillId="28" borderId="4" xfId="50" applyNumberFormat="1" applyFont="1" applyFill="1" applyBorder="1">
      <alignment horizontal="right" vertical="center"/>
    </xf>
    <xf numFmtId="0" fontId="17" fillId="0" borderId="4" xfId="49" quotePrefix="1" applyFont="1" applyFill="1" applyBorder="1" applyAlignment="1">
      <alignment horizontal="right" vertical="center"/>
    </xf>
    <xf numFmtId="0" fontId="17" fillId="0" borderId="4" xfId="49" applyFont="1" applyFill="1" applyBorder="1" applyAlignment="1">
      <alignment horizontal="right" vertical="center"/>
    </xf>
    <xf numFmtId="0" fontId="12" fillId="29" borderId="3" xfId="49" quotePrefix="1" applyFill="1">
      <alignment horizontal="left" vertical="center" indent="1"/>
    </xf>
    <xf numFmtId="0" fontId="17" fillId="0" borderId="0" xfId="49" quotePrefix="1" applyFont="1" applyFill="1" applyBorder="1" applyAlignment="1">
      <alignment horizontal="right" vertical="center"/>
    </xf>
    <xf numFmtId="0" fontId="17" fillId="0" borderId="0" xfId="49" quotePrefix="1" applyFont="1" applyFill="1" applyBorder="1">
      <alignment horizontal="left" vertical="center" indent="1"/>
    </xf>
    <xf numFmtId="3" fontId="17" fillId="0" borderId="0" xfId="50" applyNumberFormat="1" applyFont="1" applyFill="1" applyBorder="1">
      <alignment horizontal="right" vertical="center"/>
    </xf>
    <xf numFmtId="3" fontId="18" fillId="0" borderId="4" xfId="50" applyNumberFormat="1" applyFont="1" applyFill="1" applyBorder="1">
      <alignment horizontal="right" vertical="center"/>
    </xf>
    <xf numFmtId="0" fontId="0" fillId="0" borderId="0" xfId="0" applyFill="1"/>
    <xf numFmtId="0" fontId="18" fillId="0" borderId="4" xfId="6" quotePrefix="1" applyFont="1" applyFill="1" applyBorder="1" applyAlignment="1">
      <alignment horizontal="center" vertical="center"/>
    </xf>
    <xf numFmtId="0" fontId="18" fillId="30" borderId="4" xfId="49" quotePrefix="1" applyFont="1" applyFill="1" applyBorder="1" applyAlignment="1">
      <alignment horizontal="left" vertical="center" indent="5"/>
    </xf>
    <xf numFmtId="0" fontId="18" fillId="30" borderId="4" xfId="49" quotePrefix="1" applyFont="1" applyFill="1" applyBorder="1">
      <alignment horizontal="left" vertical="center" indent="1"/>
    </xf>
    <xf numFmtId="3" fontId="18" fillId="30" borderId="4" xfId="50" applyNumberFormat="1" applyFont="1" applyFill="1" applyBorder="1">
      <alignment horizontal="right" vertical="center"/>
    </xf>
    <xf numFmtId="0" fontId="18" fillId="27" borderId="4" xfId="49" quotePrefix="1" applyFont="1" applyFill="1" applyBorder="1" applyAlignment="1">
      <alignment horizontal="left" vertical="center" wrapText="1" indent="1"/>
    </xf>
    <xf numFmtId="0" fontId="18" fillId="28" borderId="4" xfId="49" quotePrefix="1" applyFont="1" applyFill="1" applyBorder="1" applyAlignment="1">
      <alignment horizontal="left" vertical="center" wrapText="1" indent="1"/>
    </xf>
    <xf numFmtId="0" fontId="18" fillId="31" borderId="4" xfId="49" quotePrefix="1" applyFont="1" applyFill="1" applyBorder="1" applyAlignment="1">
      <alignment horizontal="left" vertical="center" indent="5"/>
    </xf>
    <xf numFmtId="0" fontId="18" fillId="31" borderId="4" xfId="49" quotePrefix="1" applyFont="1" applyFill="1" applyBorder="1">
      <alignment horizontal="left" vertical="center" indent="1"/>
    </xf>
    <xf numFmtId="3" fontId="18" fillId="31" borderId="4" xfId="50" applyNumberFormat="1" applyFont="1" applyFill="1" applyBorder="1">
      <alignment horizontal="right" vertical="center"/>
    </xf>
    <xf numFmtId="0" fontId="18" fillId="30" borderId="4" xfId="49" quotePrefix="1" applyFont="1" applyFill="1" applyBorder="1" applyAlignment="1">
      <alignment horizontal="left" vertical="center" indent="7"/>
    </xf>
    <xf numFmtId="0" fontId="18" fillId="30" borderId="4" xfId="49" applyFont="1" applyFill="1" applyBorder="1">
      <alignment horizontal="left" vertical="center" indent="1"/>
    </xf>
    <xf numFmtId="0" fontId="18" fillId="30" borderId="4" xfId="49" applyFont="1" applyFill="1" applyBorder="1" applyAlignment="1">
      <alignment horizontal="left" vertical="center" indent="7"/>
    </xf>
    <xf numFmtId="0" fontId="18" fillId="30" borderId="4" xfId="49" applyFont="1" applyFill="1" applyBorder="1" applyAlignment="1">
      <alignment horizontal="right" vertical="center"/>
    </xf>
    <xf numFmtId="0" fontId="16" fillId="32" borderId="4" xfId="0" applyFont="1" applyFill="1" applyBorder="1" applyAlignment="1">
      <alignment horizontal="center" vertical="center" wrapText="1"/>
    </xf>
    <xf numFmtId="0" fontId="16" fillId="32" borderId="4" xfId="0" quotePrefix="1" applyFont="1" applyFill="1" applyBorder="1" applyAlignment="1">
      <alignment horizontal="center" vertical="center" wrapText="1"/>
    </xf>
    <xf numFmtId="0" fontId="16" fillId="32" borderId="4" xfId="0" applyNumberFormat="1" applyFont="1" applyFill="1" applyBorder="1" applyAlignment="1" applyProtection="1">
      <alignment horizontal="center" vertical="center" wrapText="1"/>
    </xf>
    <xf numFmtId="0" fontId="18" fillId="32" borderId="4" xfId="6" quotePrefix="1" applyFont="1" applyFill="1" applyBorder="1" applyAlignment="1">
      <alignment horizontal="left" vertical="center" indent="4"/>
    </xf>
    <xf numFmtId="0" fontId="18" fillId="32" borderId="4" xfId="6" quotePrefix="1" applyFont="1" applyFill="1" applyBorder="1" applyAlignment="1">
      <alignment horizontal="left" vertical="center" indent="1"/>
    </xf>
    <xf numFmtId="3" fontId="18" fillId="32" borderId="4" xfId="50" applyNumberFormat="1" applyFont="1" applyFill="1" applyBorder="1">
      <alignment horizontal="right" vertical="center"/>
    </xf>
    <xf numFmtId="0" fontId="16" fillId="0" borderId="4" xfId="0" applyFont="1" applyFill="1" applyBorder="1" applyAlignment="1">
      <alignment horizontal="center" vertical="center" wrapText="1"/>
    </xf>
    <xf numFmtId="0" fontId="16" fillId="0" borderId="4" xfId="0" quotePrefix="1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 applyAlignment="1">
      <alignment horizontal="center"/>
    </xf>
    <xf numFmtId="0" fontId="18" fillId="0" borderId="4" xfId="49" quotePrefix="1" applyFont="1" applyFill="1" applyBorder="1" applyAlignment="1">
      <alignment horizontal="left" vertical="center" indent="5"/>
    </xf>
    <xf numFmtId="3" fontId="14" fillId="0" borderId="4" xfId="0" applyNumberFormat="1" applyFont="1" applyFill="1" applyBorder="1" applyAlignment="1">
      <alignment vertical="center"/>
    </xf>
    <xf numFmtId="0" fontId="14" fillId="0" borderId="0" xfId="0" applyFont="1" applyAlignment="1">
      <alignment horizontal="left"/>
    </xf>
    <xf numFmtId="0" fontId="14" fillId="0" borderId="0" xfId="0" applyFont="1" applyFill="1" applyAlignment="1">
      <alignment horizontal="center"/>
    </xf>
    <xf numFmtId="0" fontId="21" fillId="0" borderId="5" xfId="6" quotePrefix="1" applyFont="1" applyFill="1" applyBorder="1" applyAlignment="1">
      <alignment horizontal="center" vertical="center"/>
    </xf>
    <xf numFmtId="0" fontId="21" fillId="0" borderId="6" xfId="6" quotePrefix="1" applyFont="1" applyFill="1" applyBorder="1" applyAlignment="1">
      <alignment horizontal="center" vertical="center"/>
    </xf>
    <xf numFmtId="0" fontId="21" fillId="0" borderId="7" xfId="6" quotePrefix="1" applyFont="1" applyFill="1" applyBorder="1" applyAlignment="1">
      <alignment horizontal="center" vertical="center"/>
    </xf>
    <xf numFmtId="0" fontId="21" fillId="0" borderId="8" xfId="6" quotePrefix="1" applyFont="1" applyFill="1" applyBorder="1" applyAlignment="1">
      <alignment horizontal="center" vertical="center"/>
    </xf>
    <xf numFmtId="0" fontId="21" fillId="0" borderId="9" xfId="6" quotePrefix="1" applyFont="1" applyFill="1" applyBorder="1" applyAlignment="1">
      <alignment horizontal="center" vertical="center"/>
    </xf>
    <xf numFmtId="0" fontId="21" fillId="0" borderId="10" xfId="6" quotePrefix="1" applyFont="1" applyFill="1" applyBorder="1" applyAlignment="1">
      <alignment horizontal="center" vertical="center"/>
    </xf>
    <xf numFmtId="0" fontId="20" fillId="0" borderId="5" xfId="6" quotePrefix="1" applyFont="1" applyFill="1" applyBorder="1" applyAlignment="1">
      <alignment horizontal="center" vertical="center"/>
    </xf>
    <xf numFmtId="0" fontId="20" fillId="0" borderId="6" xfId="6" quotePrefix="1" applyFont="1" applyFill="1" applyBorder="1" applyAlignment="1">
      <alignment horizontal="center" vertical="center"/>
    </xf>
    <xf numFmtId="0" fontId="20" fillId="0" borderId="7" xfId="6" quotePrefix="1" applyFont="1" applyFill="1" applyBorder="1" applyAlignment="1">
      <alignment horizontal="center" vertical="center"/>
    </xf>
    <xf numFmtId="0" fontId="20" fillId="0" borderId="8" xfId="6" quotePrefix="1" applyFont="1" applyFill="1" applyBorder="1" applyAlignment="1">
      <alignment horizontal="center" vertical="center"/>
    </xf>
    <xf numFmtId="0" fontId="20" fillId="0" borderId="9" xfId="6" quotePrefix="1" applyFont="1" applyFill="1" applyBorder="1" applyAlignment="1">
      <alignment horizontal="center" vertical="center"/>
    </xf>
    <xf numFmtId="0" fontId="20" fillId="0" borderId="10" xfId="6" quotePrefix="1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/>
    </xf>
    <xf numFmtId="0" fontId="18" fillId="0" borderId="4" xfId="49" quotePrefix="1" applyFont="1" applyFill="1" applyBorder="1" applyAlignment="1">
      <alignment horizontal="center" vertical="center"/>
    </xf>
    <xf numFmtId="0" fontId="18" fillId="0" borderId="4" xfId="49" quotePrefix="1" applyFont="1" applyFill="1" applyBorder="1" applyAlignment="1">
      <alignment horizontal="center" vertical="center" wrapText="1"/>
    </xf>
    <xf numFmtId="0" fontId="15" fillId="30" borderId="4" xfId="0" applyFont="1" applyFill="1" applyBorder="1" applyAlignment="1">
      <alignment horizontal="center" vertical="center"/>
    </xf>
    <xf numFmtId="0" fontId="15" fillId="30" borderId="4" xfId="0" applyFont="1" applyFill="1" applyBorder="1" applyAlignment="1">
      <alignment horizontal="center" vertical="center"/>
    </xf>
    <xf numFmtId="0" fontId="16" fillId="30" borderId="11" xfId="0" applyNumberFormat="1" applyFont="1" applyFill="1" applyBorder="1" applyAlignment="1" applyProtection="1">
      <alignment horizontal="center" vertical="center" wrapText="1"/>
    </xf>
  </cellXfs>
  <cellStyles count="52">
    <cellStyle name="Normal 2" xfId="3" xr:uid="{00000000-0005-0000-0000-000001000000}"/>
    <cellStyle name="Normalno" xfId="0" builtinId="0"/>
    <cellStyle name="Normalno 3 2" xfId="51" xr:uid="{B5E1A389-FA48-48B4-9A65-D320993DB66B}"/>
    <cellStyle name="SAPBEXaggData" xfId="5" xr:uid="{00000000-0005-0000-0000-000002000000}"/>
    <cellStyle name="SAPBEXaggData 2" xfId="45" xr:uid="{00000000-0005-0000-0000-000003000000}"/>
    <cellStyle name="SAPBEXaggDataEmph" xfId="9" xr:uid="{00000000-0005-0000-0000-000004000000}"/>
    <cellStyle name="SAPBEXaggItem" xfId="10" xr:uid="{00000000-0005-0000-0000-000005000000}"/>
    <cellStyle name="SAPBEXaggItem 2" xfId="44" xr:uid="{00000000-0005-0000-0000-000006000000}"/>
    <cellStyle name="SAPBEXaggItemX" xfId="11" xr:uid="{00000000-0005-0000-0000-000007000000}"/>
    <cellStyle name="SAPBEXchaText" xfId="1" xr:uid="{00000000-0005-0000-0000-000008000000}"/>
    <cellStyle name="SAPBEXchaText 2" xfId="41" xr:uid="{00000000-0005-0000-0000-000009000000}"/>
    <cellStyle name="SAPBEXexcBad7" xfId="12" xr:uid="{00000000-0005-0000-0000-00000A000000}"/>
    <cellStyle name="SAPBEXexcBad8" xfId="13" xr:uid="{00000000-0005-0000-0000-00000B000000}"/>
    <cellStyle name="SAPBEXexcBad9" xfId="14" xr:uid="{00000000-0005-0000-0000-00000C000000}"/>
    <cellStyle name="SAPBEXexcCritical4" xfId="15" xr:uid="{00000000-0005-0000-0000-00000D000000}"/>
    <cellStyle name="SAPBEXexcCritical5" xfId="16" xr:uid="{00000000-0005-0000-0000-00000E000000}"/>
    <cellStyle name="SAPBEXexcCritical6" xfId="17" xr:uid="{00000000-0005-0000-0000-00000F000000}"/>
    <cellStyle name="SAPBEXexcGood1" xfId="18" xr:uid="{00000000-0005-0000-0000-000010000000}"/>
    <cellStyle name="SAPBEXexcGood2" xfId="19" xr:uid="{00000000-0005-0000-0000-000011000000}"/>
    <cellStyle name="SAPBEXexcGood3" xfId="20" xr:uid="{00000000-0005-0000-0000-000012000000}"/>
    <cellStyle name="SAPBEXfilterDrill" xfId="21" xr:uid="{00000000-0005-0000-0000-000013000000}"/>
    <cellStyle name="SAPBEXfilterItem" xfId="22" xr:uid="{00000000-0005-0000-0000-000014000000}"/>
    <cellStyle name="SAPBEXfilterText" xfId="23" xr:uid="{00000000-0005-0000-0000-000015000000}"/>
    <cellStyle name="SAPBEXformats" xfId="24" xr:uid="{00000000-0005-0000-0000-000016000000}"/>
    <cellStyle name="SAPBEXformats 2" xfId="43" xr:uid="{00000000-0005-0000-0000-000017000000}"/>
    <cellStyle name="SAPBEXheaderItem" xfId="25" xr:uid="{00000000-0005-0000-0000-000018000000}"/>
    <cellStyle name="SAPBEXheaderText" xfId="26" xr:uid="{00000000-0005-0000-0000-000019000000}"/>
    <cellStyle name="SAPBEXHLevel0" xfId="27" xr:uid="{00000000-0005-0000-0000-00001A000000}"/>
    <cellStyle name="SAPBEXHLevel0 2" xfId="46" xr:uid="{00000000-0005-0000-0000-00001B000000}"/>
    <cellStyle name="SAPBEXHLevel0X" xfId="28" xr:uid="{00000000-0005-0000-0000-00001C000000}"/>
    <cellStyle name="SAPBEXHLevel1" xfId="4" xr:uid="{00000000-0005-0000-0000-00001D000000}"/>
    <cellStyle name="SAPBEXHLevel1 2" xfId="47" xr:uid="{00000000-0005-0000-0000-00001E000000}"/>
    <cellStyle name="SAPBEXHLevel1X" xfId="29" xr:uid="{00000000-0005-0000-0000-00001F000000}"/>
    <cellStyle name="SAPBEXHLevel2" xfId="6" xr:uid="{00000000-0005-0000-0000-000020000000}"/>
    <cellStyle name="SAPBEXHLevel2 2" xfId="48" xr:uid="{00000000-0005-0000-0000-000021000000}"/>
    <cellStyle name="SAPBEXHLevel2X" xfId="30" xr:uid="{00000000-0005-0000-0000-000022000000}"/>
    <cellStyle name="SAPBEXHLevel3" xfId="7" xr:uid="{00000000-0005-0000-0000-000023000000}"/>
    <cellStyle name="SAPBEXHLevel3 2" xfId="49" xr:uid="{00000000-0005-0000-0000-000024000000}"/>
    <cellStyle name="SAPBEXHLevel3X" xfId="31" xr:uid="{00000000-0005-0000-0000-000025000000}"/>
    <cellStyle name="SAPBEXinputData" xfId="32" xr:uid="{00000000-0005-0000-0000-000026000000}"/>
    <cellStyle name="SAPBEXresData" xfId="33" xr:uid="{00000000-0005-0000-0000-000027000000}"/>
    <cellStyle name="SAPBEXresDataEmph" xfId="34" xr:uid="{00000000-0005-0000-0000-000028000000}"/>
    <cellStyle name="SAPBEXresItem" xfId="35" xr:uid="{00000000-0005-0000-0000-000029000000}"/>
    <cellStyle name="SAPBEXresItemX" xfId="36" xr:uid="{00000000-0005-0000-0000-00002A000000}"/>
    <cellStyle name="SAPBEXstdData" xfId="8" xr:uid="{00000000-0005-0000-0000-00002B000000}"/>
    <cellStyle name="SAPBEXstdData 2" xfId="50" xr:uid="{00000000-0005-0000-0000-00002C000000}"/>
    <cellStyle name="SAPBEXstdDataEmph" xfId="37" xr:uid="{00000000-0005-0000-0000-00002D000000}"/>
    <cellStyle name="SAPBEXstdItem" xfId="2" xr:uid="{00000000-0005-0000-0000-00002E000000}"/>
    <cellStyle name="SAPBEXstdItem 2" xfId="42" xr:uid="{00000000-0005-0000-0000-00002F000000}"/>
    <cellStyle name="SAPBEXstdItemX" xfId="38" xr:uid="{00000000-0005-0000-0000-000030000000}"/>
    <cellStyle name="SAPBEXtitle" xfId="39" xr:uid="{00000000-0005-0000-0000-000031000000}"/>
    <cellStyle name="SAPBEXundefined" xfId="40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56D37-6E57-46C9-97F8-A30B05118E93}">
  <sheetPr>
    <pageSetUpPr fitToPage="1"/>
  </sheetPr>
  <dimension ref="A1:G218"/>
  <sheetViews>
    <sheetView tabSelected="1" topLeftCell="A5" zoomScale="90" zoomScaleNormal="90" workbookViewId="0">
      <selection activeCell="A5" sqref="A5:F5"/>
    </sheetView>
  </sheetViews>
  <sheetFormatPr defaultRowHeight="15" x14ac:dyDescent="0.25"/>
  <cols>
    <col min="1" max="1" width="19.28515625" style="3" customWidth="1"/>
    <col min="2" max="2" width="57.42578125" style="3" customWidth="1"/>
    <col min="3" max="7" width="13.28515625" style="3" customWidth="1"/>
  </cols>
  <sheetData>
    <row r="1" spans="1:7" x14ac:dyDescent="0.25">
      <c r="A1" s="46" t="s">
        <v>45</v>
      </c>
      <c r="B1" s="46"/>
      <c r="C1" s="46"/>
      <c r="D1" s="46"/>
      <c r="E1" s="46"/>
      <c r="F1" s="46"/>
      <c r="G1"/>
    </row>
    <row r="2" spans="1:7" x14ac:dyDescent="0.25">
      <c r="A2" s="46" t="s">
        <v>75</v>
      </c>
      <c r="B2" s="46"/>
      <c r="C2" s="46"/>
      <c r="D2" s="46"/>
      <c r="E2" s="46"/>
      <c r="F2" s="46"/>
      <c r="G2"/>
    </row>
    <row r="3" spans="1:7" x14ac:dyDescent="0.25">
      <c r="A3" s="46" t="s">
        <v>46</v>
      </c>
      <c r="B3" s="46"/>
      <c r="C3" s="46"/>
      <c r="D3" s="46"/>
      <c r="E3" s="46"/>
      <c r="F3" s="46"/>
      <c r="G3"/>
    </row>
    <row r="4" spans="1:7" x14ac:dyDescent="0.25">
      <c r="A4" s="46" t="s">
        <v>76</v>
      </c>
      <c r="B4" s="46"/>
      <c r="C4" s="46"/>
      <c r="D4" s="46"/>
      <c r="E4" s="46"/>
      <c r="F4" s="46"/>
      <c r="G4"/>
    </row>
    <row r="5" spans="1:7" x14ac:dyDescent="0.25">
      <c r="A5" s="46" t="s">
        <v>47</v>
      </c>
      <c r="B5" s="46"/>
      <c r="C5" s="46"/>
      <c r="D5" s="46"/>
      <c r="E5" s="46"/>
      <c r="F5" s="46"/>
      <c r="G5"/>
    </row>
    <row r="6" spans="1:7" x14ac:dyDescent="0.25">
      <c r="A6" s="1"/>
      <c r="B6" s="1"/>
      <c r="C6" s="2"/>
      <c r="D6" s="2"/>
      <c r="E6" s="2"/>
      <c r="F6" s="2"/>
      <c r="G6" s="2"/>
    </row>
    <row r="7" spans="1:7" ht="21" x14ac:dyDescent="0.35">
      <c r="A7" s="60" t="s">
        <v>44</v>
      </c>
      <c r="B7" s="60"/>
      <c r="C7" s="60"/>
      <c r="D7" s="60"/>
      <c r="E7" s="60"/>
      <c r="F7" s="60"/>
      <c r="G7" s="60"/>
    </row>
    <row r="8" spans="1:7" ht="21" x14ac:dyDescent="0.35">
      <c r="A8" s="43"/>
      <c r="B8" s="43"/>
      <c r="C8" s="43"/>
      <c r="D8" s="43"/>
      <c r="E8" s="43"/>
      <c r="F8" s="43"/>
      <c r="G8" s="43"/>
    </row>
    <row r="9" spans="1:7" ht="25.5" x14ac:dyDescent="0.25">
      <c r="A9" s="63" t="s">
        <v>85</v>
      </c>
      <c r="B9" s="64" t="s">
        <v>86</v>
      </c>
      <c r="C9" s="64"/>
      <c r="D9" s="64"/>
      <c r="E9" s="65" t="s">
        <v>58</v>
      </c>
      <c r="F9" s="65" t="s">
        <v>59</v>
      </c>
      <c r="G9" s="65" t="s">
        <v>60</v>
      </c>
    </row>
    <row r="10" spans="1:7" ht="29.25" customHeight="1" x14ac:dyDescent="0.25">
      <c r="A10" s="44" t="s">
        <v>81</v>
      </c>
      <c r="B10" s="61" t="s">
        <v>0</v>
      </c>
      <c r="C10" s="61"/>
      <c r="D10" s="61"/>
      <c r="E10" s="45">
        <f>E30</f>
        <v>7567655.9199999999</v>
      </c>
      <c r="F10" s="45">
        <f t="shared" ref="F10:G10" si="0">F30</f>
        <v>8205061.6699999999</v>
      </c>
      <c r="G10" s="45">
        <f t="shared" si="0"/>
        <v>8990063.4800000004</v>
      </c>
    </row>
    <row r="11" spans="1:7" ht="29.25" customHeight="1" x14ac:dyDescent="0.25">
      <c r="A11" s="44" t="s">
        <v>82</v>
      </c>
      <c r="B11" s="62" t="s">
        <v>83</v>
      </c>
      <c r="C11" s="62"/>
      <c r="D11" s="62"/>
      <c r="E11" s="45">
        <f>E42</f>
        <v>249431.93</v>
      </c>
      <c r="F11" s="45">
        <f t="shared" ref="F11:G11" si="1">F42</f>
        <v>249431.93</v>
      </c>
      <c r="G11" s="45">
        <f t="shared" si="1"/>
        <v>249431.93</v>
      </c>
    </row>
    <row r="12" spans="1:7" ht="29.25" customHeight="1" x14ac:dyDescent="0.25">
      <c r="A12" s="44" t="s">
        <v>84</v>
      </c>
      <c r="B12" s="62" t="s">
        <v>69</v>
      </c>
      <c r="C12" s="62"/>
      <c r="D12" s="62"/>
      <c r="E12" s="45">
        <f>E48+E69+E73+E80+E84+E95</f>
        <v>6399122.5</v>
      </c>
      <c r="F12" s="45">
        <f t="shared" ref="F12:G12" si="2">F48+F69+F73+F80+F84+F95</f>
        <v>3858153.2</v>
      </c>
      <c r="G12" s="45">
        <f t="shared" si="2"/>
        <v>1733263.2</v>
      </c>
    </row>
    <row r="13" spans="1:7" x14ac:dyDescent="0.25">
      <c r="C13" s="3" t="s">
        <v>48</v>
      </c>
      <c r="D13" s="3" t="s">
        <v>48</v>
      </c>
      <c r="E13" s="3" t="s">
        <v>48</v>
      </c>
      <c r="F13" s="3" t="s">
        <v>48</v>
      </c>
      <c r="G13" s="3" t="s">
        <v>48</v>
      </c>
    </row>
    <row r="14" spans="1:7" ht="25.5" x14ac:dyDescent="0.25">
      <c r="A14" s="34">
        <v>2063</v>
      </c>
      <c r="B14" s="35" t="s">
        <v>49</v>
      </c>
      <c r="C14" s="36" t="s">
        <v>57</v>
      </c>
      <c r="D14" s="36" t="s">
        <v>43</v>
      </c>
      <c r="E14" s="36" t="s">
        <v>58</v>
      </c>
      <c r="F14" s="36" t="s">
        <v>59</v>
      </c>
      <c r="G14" s="36" t="s">
        <v>60</v>
      </c>
    </row>
    <row r="15" spans="1:7" x14ac:dyDescent="0.25">
      <c r="A15" s="4">
        <v>11</v>
      </c>
      <c r="B15" s="5" t="s">
        <v>50</v>
      </c>
      <c r="C15" s="6">
        <f>C106+C113+C122+C110</f>
        <v>6088233.7699999986</v>
      </c>
      <c r="D15" s="6">
        <f>D106+D113+D122+D110</f>
        <v>5945063</v>
      </c>
      <c r="E15" s="6">
        <f>E32+E39</f>
        <v>7567655.9199999999</v>
      </c>
      <c r="F15" s="6">
        <f>F32+F39</f>
        <v>8205061.6699999999</v>
      </c>
      <c r="G15" s="6">
        <f>G32+G39</f>
        <v>8990063.4800000004</v>
      </c>
    </row>
    <row r="16" spans="1:7" x14ac:dyDescent="0.25">
      <c r="A16" s="4">
        <v>31</v>
      </c>
      <c r="B16" s="5" t="s">
        <v>53</v>
      </c>
      <c r="C16" s="6">
        <f>C128+C174</f>
        <v>812483.92999999982</v>
      </c>
      <c r="D16" s="6">
        <f>D128+D174</f>
        <v>634860</v>
      </c>
      <c r="E16" s="6">
        <f>E49</f>
        <v>431685</v>
      </c>
      <c r="F16" s="6">
        <f t="shared" ref="F16:G16" si="3">F49</f>
        <v>448952.4</v>
      </c>
      <c r="G16" s="6">
        <f t="shared" si="3"/>
        <v>448952.4</v>
      </c>
    </row>
    <row r="17" spans="1:7" x14ac:dyDescent="0.25">
      <c r="A17" s="4">
        <v>43</v>
      </c>
      <c r="B17" s="5" t="s">
        <v>54</v>
      </c>
      <c r="C17" s="6">
        <f>C140</f>
        <v>943808.45</v>
      </c>
      <c r="D17" s="6">
        <f>D140</f>
        <v>910557</v>
      </c>
      <c r="E17" s="6">
        <f>E54</f>
        <v>1009600</v>
      </c>
      <c r="F17" s="6">
        <f t="shared" ref="F17:G17" si="4">F54</f>
        <v>1049984</v>
      </c>
      <c r="G17" s="6">
        <f t="shared" si="4"/>
        <v>1049984</v>
      </c>
    </row>
    <row r="18" spans="1:7" x14ac:dyDescent="0.25">
      <c r="A18" s="4">
        <v>5011</v>
      </c>
      <c r="B18" s="5" t="s">
        <v>72</v>
      </c>
      <c r="C18" s="6">
        <v>0</v>
      </c>
      <c r="D18" s="6">
        <v>0</v>
      </c>
      <c r="E18" s="6">
        <f>E70+E77+E81</f>
        <v>129399</v>
      </c>
      <c r="F18" s="6">
        <f t="shared" ref="F18:G18" si="5">F70+F77+F81</f>
        <v>159815</v>
      </c>
      <c r="G18" s="6">
        <f t="shared" si="5"/>
        <v>104256</v>
      </c>
    </row>
    <row r="19" spans="1:7" x14ac:dyDescent="0.25">
      <c r="A19" s="4">
        <v>51</v>
      </c>
      <c r="B19" s="5" t="s">
        <v>78</v>
      </c>
      <c r="C19" s="6">
        <f>C176</f>
        <v>104275.81</v>
      </c>
      <c r="D19" s="6">
        <f t="shared" ref="D19:G19" si="6">D176</f>
        <v>86398</v>
      </c>
      <c r="E19" s="6">
        <f t="shared" si="6"/>
        <v>0</v>
      </c>
      <c r="F19" s="6">
        <f t="shared" si="6"/>
        <v>0</v>
      </c>
      <c r="G19" s="6">
        <f t="shared" si="6"/>
        <v>0</v>
      </c>
    </row>
    <row r="20" spans="1:7" x14ac:dyDescent="0.25">
      <c r="A20" s="4">
        <v>5100</v>
      </c>
      <c r="B20" s="5" t="s">
        <v>74</v>
      </c>
      <c r="C20" s="6">
        <v>0</v>
      </c>
      <c r="D20" s="6">
        <v>0</v>
      </c>
      <c r="E20" s="6">
        <f>E85+E96</f>
        <v>118099</v>
      </c>
      <c r="F20" s="6">
        <f t="shared" ref="F20:G20" si="7">F85+F96</f>
        <v>43219</v>
      </c>
      <c r="G20" s="6">
        <f t="shared" si="7"/>
        <v>0</v>
      </c>
    </row>
    <row r="21" spans="1:7" x14ac:dyDescent="0.25">
      <c r="A21" s="4">
        <v>52</v>
      </c>
      <c r="B21" s="5" t="s">
        <v>71</v>
      </c>
      <c r="C21" s="6">
        <f>C188+C152+C213</f>
        <v>820124.28000000014</v>
      </c>
      <c r="D21" s="6">
        <f>D188+D152+D213</f>
        <v>636145</v>
      </c>
      <c r="E21" s="6">
        <f>E61</f>
        <v>37500</v>
      </c>
      <c r="F21" s="6">
        <f t="shared" ref="F21:G21" si="8">F61</f>
        <v>39000</v>
      </c>
      <c r="G21" s="6">
        <f t="shared" si="8"/>
        <v>39000</v>
      </c>
    </row>
    <row r="22" spans="1:7" x14ac:dyDescent="0.25">
      <c r="A22" s="4">
        <v>563</v>
      </c>
      <c r="B22" s="5" t="s">
        <v>73</v>
      </c>
      <c r="C22" s="6">
        <v>0</v>
      </c>
      <c r="D22" s="6">
        <v>0</v>
      </c>
      <c r="E22" s="6">
        <f>E90+E99</f>
        <v>4571220</v>
      </c>
      <c r="F22" s="6">
        <f t="shared" ref="F22:G22" si="9">F90+F99</f>
        <v>2048730</v>
      </c>
      <c r="G22" s="6">
        <f t="shared" si="9"/>
        <v>22618</v>
      </c>
    </row>
    <row r="23" spans="1:7" x14ac:dyDescent="0.25">
      <c r="A23" s="4">
        <v>581</v>
      </c>
      <c r="B23" s="5" t="s">
        <v>67</v>
      </c>
      <c r="C23" s="6">
        <v>0</v>
      </c>
      <c r="D23" s="6">
        <v>0</v>
      </c>
      <c r="E23" s="6">
        <f>E44+E74</f>
        <v>285231.43</v>
      </c>
      <c r="F23" s="6">
        <f t="shared" ref="F23:G23" si="10">F44+F74</f>
        <v>249431.93</v>
      </c>
      <c r="G23" s="6">
        <f t="shared" si="10"/>
        <v>249431.93</v>
      </c>
    </row>
    <row r="24" spans="1:7" x14ac:dyDescent="0.25">
      <c r="A24" s="4">
        <v>61</v>
      </c>
      <c r="B24" s="5" t="s">
        <v>55</v>
      </c>
      <c r="C24" s="6">
        <f>C156+C200</f>
        <v>71477.399999999994</v>
      </c>
      <c r="D24" s="6">
        <f>D156+D200</f>
        <v>53686</v>
      </c>
      <c r="E24" s="6">
        <f>E64</f>
        <v>63820</v>
      </c>
      <c r="F24" s="6">
        <f t="shared" ref="F24:G24" si="11">F64</f>
        <v>66372.800000000003</v>
      </c>
      <c r="G24" s="6">
        <f t="shared" si="11"/>
        <v>66372.800000000003</v>
      </c>
    </row>
    <row r="25" spans="1:7" x14ac:dyDescent="0.25">
      <c r="A25" s="4">
        <v>71</v>
      </c>
      <c r="B25" s="5" t="s">
        <v>70</v>
      </c>
      <c r="C25" s="6">
        <f>C168</f>
        <v>510.5</v>
      </c>
      <c r="D25" s="6">
        <f>D168</f>
        <v>359</v>
      </c>
      <c r="E25" s="6">
        <f>E67</f>
        <v>2000</v>
      </c>
      <c r="F25" s="6">
        <f t="shared" ref="F25:G25" si="12">F67</f>
        <v>2080</v>
      </c>
      <c r="G25" s="6">
        <f t="shared" si="12"/>
        <v>2080</v>
      </c>
    </row>
    <row r="26" spans="1:7" x14ac:dyDescent="0.25">
      <c r="A26" s="37" t="s">
        <v>28</v>
      </c>
      <c r="B26" s="38" t="s">
        <v>29</v>
      </c>
      <c r="C26" s="39">
        <f>C105+C112+C121+C127+C173+C124+C109+C212</f>
        <v>8840914.1399999987</v>
      </c>
      <c r="D26" s="39">
        <f>D105+D112+D121+D127+D173+D124+D109+D212</f>
        <v>8267068</v>
      </c>
      <c r="E26" s="39">
        <f>E30+E48+E69+E73+E80+E84+E95</f>
        <v>13966778.42</v>
      </c>
      <c r="F26" s="39">
        <f>F30+F48+F69+F73+F80+F84+F95</f>
        <v>12063214.869999999</v>
      </c>
      <c r="G26" s="39">
        <f>G30+G48+G69+G73+G80+G84+G95</f>
        <v>10723326.68</v>
      </c>
    </row>
    <row r="27" spans="1:7" x14ac:dyDescent="0.25">
      <c r="A27" s="54" t="s">
        <v>64</v>
      </c>
      <c r="B27" s="55"/>
      <c r="C27" s="55"/>
      <c r="D27" s="55"/>
      <c r="E27" s="55"/>
      <c r="F27" s="55"/>
      <c r="G27" s="56"/>
    </row>
    <row r="28" spans="1:7" s="20" customFormat="1" x14ac:dyDescent="0.25">
      <c r="A28" s="57"/>
      <c r="B28" s="58"/>
      <c r="C28" s="58"/>
      <c r="D28" s="58"/>
      <c r="E28" s="58"/>
      <c r="F28" s="58"/>
      <c r="G28" s="59"/>
    </row>
    <row r="29" spans="1:7" ht="25.5" x14ac:dyDescent="0.25">
      <c r="A29" s="40">
        <v>2063</v>
      </c>
      <c r="B29" s="41" t="s">
        <v>49</v>
      </c>
      <c r="C29" s="42" t="s">
        <v>57</v>
      </c>
      <c r="D29" s="42" t="s">
        <v>43</v>
      </c>
      <c r="E29" s="42" t="s">
        <v>58</v>
      </c>
      <c r="F29" s="42" t="s">
        <v>59</v>
      </c>
      <c r="G29" s="42" t="s">
        <v>60</v>
      </c>
    </row>
    <row r="30" spans="1:7" x14ac:dyDescent="0.25">
      <c r="A30" s="7" t="s">
        <v>81</v>
      </c>
      <c r="B30" s="8" t="s">
        <v>0</v>
      </c>
      <c r="C30" s="9">
        <f t="shared" ref="C30:D30" si="13">C32</f>
        <v>0</v>
      </c>
      <c r="D30" s="9">
        <f t="shared" si="13"/>
        <v>0</v>
      </c>
      <c r="E30" s="9">
        <f>E31+E38</f>
        <v>7567655.9199999999</v>
      </c>
      <c r="F30" s="9">
        <f t="shared" ref="F30:G30" si="14">F31+F38</f>
        <v>8205061.6699999999</v>
      </c>
      <c r="G30" s="9">
        <f t="shared" si="14"/>
        <v>8990063.4800000004</v>
      </c>
    </row>
    <row r="31" spans="1:7" x14ac:dyDescent="0.25">
      <c r="A31" s="22"/>
      <c r="B31" s="23" t="s">
        <v>65</v>
      </c>
      <c r="C31" s="24">
        <f>C32</f>
        <v>0</v>
      </c>
      <c r="D31" s="24">
        <f t="shared" ref="D31:E31" si="15">D32</f>
        <v>0</v>
      </c>
      <c r="E31" s="24">
        <f t="shared" si="15"/>
        <v>7371961</v>
      </c>
      <c r="F31" s="24">
        <f t="shared" ref="F31" si="16">F32</f>
        <v>7999582</v>
      </c>
      <c r="G31" s="24">
        <f t="shared" ref="G31" si="17">G32</f>
        <v>8774309.8000000007</v>
      </c>
    </row>
    <row r="32" spans="1:7" x14ac:dyDescent="0.25">
      <c r="A32" s="10" t="s">
        <v>16</v>
      </c>
      <c r="B32" s="11" t="s">
        <v>50</v>
      </c>
      <c r="C32" s="12">
        <f t="shared" ref="C32:D32" si="18">SUM(C33:C34)</f>
        <v>0</v>
      </c>
      <c r="D32" s="12">
        <f t="shared" si="18"/>
        <v>0</v>
      </c>
      <c r="E32" s="12">
        <f>SUM(E33:E37)</f>
        <v>7371961</v>
      </c>
      <c r="F32" s="12">
        <f t="shared" ref="F32:G32" si="19">SUM(F33:F37)</f>
        <v>7999582</v>
      </c>
      <c r="G32" s="12">
        <f t="shared" si="19"/>
        <v>8774309.8000000007</v>
      </c>
    </row>
    <row r="33" spans="1:7" x14ac:dyDescent="0.25">
      <c r="A33" s="13" t="s">
        <v>5</v>
      </c>
      <c r="B33" s="5" t="s">
        <v>18</v>
      </c>
      <c r="C33" s="6"/>
      <c r="D33" s="6"/>
      <c r="E33" s="6">
        <v>6421851</v>
      </c>
      <c r="F33" s="6">
        <v>6990155</v>
      </c>
      <c r="G33" s="6">
        <v>7689429</v>
      </c>
    </row>
    <row r="34" spans="1:7" x14ac:dyDescent="0.25">
      <c r="A34" s="13" t="s">
        <v>7</v>
      </c>
      <c r="B34" s="5" t="s">
        <v>17</v>
      </c>
      <c r="C34" s="6"/>
      <c r="D34" s="6"/>
      <c r="E34" s="6">
        <v>833110</v>
      </c>
      <c r="F34" s="6">
        <v>886307</v>
      </c>
      <c r="G34" s="6">
        <v>954976</v>
      </c>
    </row>
    <row r="35" spans="1:7" s="20" customFormat="1" x14ac:dyDescent="0.25">
      <c r="A35" s="13">
        <v>34</v>
      </c>
      <c r="B35" s="5" t="s">
        <v>19</v>
      </c>
      <c r="C35" s="21"/>
      <c r="D35" s="21"/>
      <c r="E35" s="6">
        <v>8000</v>
      </c>
      <c r="F35" s="6">
        <v>9000</v>
      </c>
      <c r="G35" s="6">
        <v>10000</v>
      </c>
    </row>
    <row r="36" spans="1:7" s="20" customFormat="1" x14ac:dyDescent="0.25">
      <c r="A36" s="13">
        <v>37</v>
      </c>
      <c r="B36" s="5" t="s">
        <v>20</v>
      </c>
      <c r="C36" s="21"/>
      <c r="D36" s="21"/>
      <c r="E36" s="6">
        <v>6000</v>
      </c>
      <c r="F36" s="6">
        <v>7000</v>
      </c>
      <c r="G36" s="6">
        <v>8500</v>
      </c>
    </row>
    <row r="37" spans="1:7" s="20" customFormat="1" x14ac:dyDescent="0.25">
      <c r="A37" s="13">
        <v>42</v>
      </c>
      <c r="B37" s="5" t="s">
        <v>21</v>
      </c>
      <c r="C37" s="21"/>
      <c r="D37" s="21"/>
      <c r="E37" s="6">
        <v>103000</v>
      </c>
      <c r="F37" s="6">
        <v>107120</v>
      </c>
      <c r="G37" s="6">
        <v>111404.8</v>
      </c>
    </row>
    <row r="38" spans="1:7" x14ac:dyDescent="0.25">
      <c r="A38" s="22"/>
      <c r="B38" s="23" t="s">
        <v>66</v>
      </c>
      <c r="C38" s="24">
        <f>C39</f>
        <v>0</v>
      </c>
      <c r="D38" s="24">
        <f t="shared" ref="D38" si="20">D39</f>
        <v>0</v>
      </c>
      <c r="E38" s="24">
        <f t="shared" ref="E38" si="21">E39</f>
        <v>195694.92</v>
      </c>
      <c r="F38" s="24">
        <f t="shared" ref="F38" si="22">F39</f>
        <v>205479.66999999998</v>
      </c>
      <c r="G38" s="24">
        <f t="shared" ref="G38" si="23">G39</f>
        <v>215753.68000000002</v>
      </c>
    </row>
    <row r="39" spans="1:7" x14ac:dyDescent="0.25">
      <c r="A39" s="10" t="s">
        <v>16</v>
      </c>
      <c r="B39" s="11" t="s">
        <v>50</v>
      </c>
      <c r="C39" s="12">
        <f>SUM(C40:C41)</f>
        <v>0</v>
      </c>
      <c r="D39" s="12">
        <f t="shared" ref="D39" si="24">SUM(D40:D41)</f>
        <v>0</v>
      </c>
      <c r="E39" s="12">
        <f>SUM(E40:E41)</f>
        <v>195694.92</v>
      </c>
      <c r="F39" s="12">
        <f t="shared" ref="F39:G39" si="25">SUM(F40:F41)</f>
        <v>205479.66999999998</v>
      </c>
      <c r="G39" s="12">
        <f t="shared" si="25"/>
        <v>215753.68000000002</v>
      </c>
    </row>
    <row r="40" spans="1:7" s="20" customFormat="1" x14ac:dyDescent="0.25">
      <c r="A40" s="13" t="s">
        <v>7</v>
      </c>
      <c r="B40" s="5" t="s">
        <v>17</v>
      </c>
      <c r="C40" s="21"/>
      <c r="D40" s="21"/>
      <c r="E40" s="6">
        <v>185694.92</v>
      </c>
      <c r="F40" s="6">
        <v>200479.66999999998</v>
      </c>
      <c r="G40" s="6">
        <v>149027.58000000002</v>
      </c>
    </row>
    <row r="41" spans="1:7" s="20" customFormat="1" x14ac:dyDescent="0.25">
      <c r="A41" s="13" t="s">
        <v>11</v>
      </c>
      <c r="B41" s="5" t="s">
        <v>21</v>
      </c>
      <c r="C41" s="21"/>
      <c r="D41" s="21"/>
      <c r="E41" s="6">
        <v>10000</v>
      </c>
      <c r="F41" s="6">
        <v>5000</v>
      </c>
      <c r="G41" s="6">
        <v>66726.100000000006</v>
      </c>
    </row>
    <row r="42" spans="1:7" ht="36" x14ac:dyDescent="0.25">
      <c r="A42" s="7" t="s">
        <v>82</v>
      </c>
      <c r="B42" s="25" t="s">
        <v>83</v>
      </c>
      <c r="C42" s="9">
        <f t="shared" ref="C42:D42" si="26">C44</f>
        <v>0</v>
      </c>
      <c r="D42" s="9">
        <f t="shared" si="26"/>
        <v>0</v>
      </c>
      <c r="E42" s="9">
        <f>E43</f>
        <v>249431.93</v>
      </c>
      <c r="F42" s="9">
        <f t="shared" ref="F42:G42" si="27">F43</f>
        <v>249431.93</v>
      </c>
      <c r="G42" s="9">
        <f t="shared" si="27"/>
        <v>249431.93</v>
      </c>
    </row>
    <row r="43" spans="1:7" s="20" customFormat="1" x14ac:dyDescent="0.25">
      <c r="A43" s="22"/>
      <c r="B43" s="23" t="s">
        <v>77</v>
      </c>
      <c r="C43" s="24">
        <f>C44</f>
        <v>0</v>
      </c>
      <c r="D43" s="24">
        <f t="shared" ref="D43" si="28">D44</f>
        <v>0</v>
      </c>
      <c r="E43" s="24">
        <f t="shared" ref="E43" si="29">E44</f>
        <v>249431.93</v>
      </c>
      <c r="F43" s="24">
        <f t="shared" ref="F43" si="30">F44</f>
        <v>249431.93</v>
      </c>
      <c r="G43" s="24">
        <f t="shared" ref="G43" si="31">G44</f>
        <v>249431.93</v>
      </c>
    </row>
    <row r="44" spans="1:7" s="20" customFormat="1" x14ac:dyDescent="0.25">
      <c r="A44" s="10">
        <v>581</v>
      </c>
      <c r="B44" s="11" t="s">
        <v>67</v>
      </c>
      <c r="C44" s="12">
        <f>SUM(C45:C46)</f>
        <v>0</v>
      </c>
      <c r="D44" s="12">
        <f t="shared" ref="D44" si="32">SUM(D45:D46)</f>
        <v>0</v>
      </c>
      <c r="E44" s="12">
        <f>SUM(E45:E47)</f>
        <v>249431.93</v>
      </c>
      <c r="F44" s="12">
        <f t="shared" ref="F44:G44" si="33">SUM(F45:F47)</f>
        <v>249431.93</v>
      </c>
      <c r="G44" s="12">
        <f t="shared" si="33"/>
        <v>249431.93</v>
      </c>
    </row>
    <row r="45" spans="1:7" s="20" customFormat="1" x14ac:dyDescent="0.25">
      <c r="A45" s="13" t="s">
        <v>7</v>
      </c>
      <c r="B45" s="5" t="s">
        <v>17</v>
      </c>
      <c r="C45" s="21"/>
      <c r="D45" s="21"/>
      <c r="E45" s="6">
        <v>207531.93</v>
      </c>
      <c r="F45" s="6">
        <v>200231.93</v>
      </c>
      <c r="G45" s="6">
        <v>203031.93</v>
      </c>
    </row>
    <row r="46" spans="1:7" s="20" customFormat="1" x14ac:dyDescent="0.25">
      <c r="A46" s="13" t="s">
        <v>10</v>
      </c>
      <c r="B46" s="5" t="s">
        <v>27</v>
      </c>
      <c r="C46" s="21"/>
      <c r="D46" s="21"/>
      <c r="E46" s="6">
        <v>1000</v>
      </c>
      <c r="F46" s="6">
        <v>1000</v>
      </c>
      <c r="G46" s="6">
        <v>1000</v>
      </c>
    </row>
    <row r="47" spans="1:7" s="20" customFormat="1" x14ac:dyDescent="0.25">
      <c r="A47" s="13" t="s">
        <v>11</v>
      </c>
      <c r="B47" s="5" t="s">
        <v>21</v>
      </c>
      <c r="C47" s="21"/>
      <c r="D47" s="21"/>
      <c r="E47" s="6">
        <v>40900</v>
      </c>
      <c r="F47" s="6">
        <v>48200</v>
      </c>
      <c r="G47" s="6">
        <v>45400</v>
      </c>
    </row>
    <row r="48" spans="1:7" ht="24" x14ac:dyDescent="0.25">
      <c r="A48" s="7" t="s">
        <v>84</v>
      </c>
      <c r="B48" s="25" t="s">
        <v>69</v>
      </c>
      <c r="C48" s="9">
        <f t="shared" ref="C48:D48" si="34">C49</f>
        <v>0</v>
      </c>
      <c r="D48" s="9">
        <f t="shared" si="34"/>
        <v>0</v>
      </c>
      <c r="E48" s="9">
        <f>E49+E54+E64+E67+E61</f>
        <v>1544605</v>
      </c>
      <c r="F48" s="9">
        <f t="shared" ref="F48:G48" si="35">F49+F54+F64+F67+F61</f>
        <v>1606389.2</v>
      </c>
      <c r="G48" s="9">
        <f t="shared" si="35"/>
        <v>1606389.2</v>
      </c>
    </row>
    <row r="49" spans="1:7" x14ac:dyDescent="0.25">
      <c r="A49" s="10">
        <v>31</v>
      </c>
      <c r="B49" s="11" t="s">
        <v>53</v>
      </c>
      <c r="C49" s="12">
        <f t="shared" ref="C49:D49" si="36">SUM(C50:C51)</f>
        <v>0</v>
      </c>
      <c r="D49" s="12">
        <f t="shared" si="36"/>
        <v>0</v>
      </c>
      <c r="E49" s="12">
        <f>SUM(E50:E53)</f>
        <v>431685</v>
      </c>
      <c r="F49" s="12">
        <f t="shared" ref="F49:G49" si="37">SUM(F50:F53)</f>
        <v>448952.4</v>
      </c>
      <c r="G49" s="12">
        <f t="shared" si="37"/>
        <v>448952.4</v>
      </c>
    </row>
    <row r="50" spans="1:7" x14ac:dyDescent="0.25">
      <c r="A50" s="13" t="s">
        <v>5</v>
      </c>
      <c r="B50" s="5" t="s">
        <v>18</v>
      </c>
      <c r="C50" s="6"/>
      <c r="D50" s="6"/>
      <c r="E50" s="6">
        <v>196885</v>
      </c>
      <c r="F50" s="6">
        <v>204760.4</v>
      </c>
      <c r="G50" s="6">
        <v>204760.4</v>
      </c>
    </row>
    <row r="51" spans="1:7" x14ac:dyDescent="0.25">
      <c r="A51" s="13" t="s">
        <v>7</v>
      </c>
      <c r="B51" s="5" t="s">
        <v>17</v>
      </c>
      <c r="C51" s="6"/>
      <c r="D51" s="6"/>
      <c r="E51" s="6">
        <v>226800</v>
      </c>
      <c r="F51" s="6">
        <v>235872</v>
      </c>
      <c r="G51" s="6">
        <v>235872</v>
      </c>
    </row>
    <row r="52" spans="1:7" s="20" customFormat="1" x14ac:dyDescent="0.25">
      <c r="A52" s="13">
        <v>37</v>
      </c>
      <c r="B52" s="5" t="s">
        <v>20</v>
      </c>
      <c r="C52" s="21"/>
      <c r="D52" s="21"/>
      <c r="E52" s="6">
        <v>6000</v>
      </c>
      <c r="F52" s="6">
        <v>6240</v>
      </c>
      <c r="G52" s="6">
        <v>6240</v>
      </c>
    </row>
    <row r="53" spans="1:7" s="20" customFormat="1" x14ac:dyDescent="0.25">
      <c r="A53" s="13">
        <v>44</v>
      </c>
      <c r="B53" s="5" t="s">
        <v>42</v>
      </c>
      <c r="C53" s="21"/>
      <c r="D53" s="21"/>
      <c r="E53" s="6">
        <v>2000</v>
      </c>
      <c r="F53" s="6">
        <v>2080</v>
      </c>
      <c r="G53" s="6">
        <v>2080</v>
      </c>
    </row>
    <row r="54" spans="1:7" x14ac:dyDescent="0.25">
      <c r="A54" s="10">
        <v>43</v>
      </c>
      <c r="B54" s="11" t="s">
        <v>54</v>
      </c>
      <c r="C54" s="12">
        <f t="shared" ref="C54:D54" si="38">SUM(C55:C56)</f>
        <v>0</v>
      </c>
      <c r="D54" s="12">
        <f t="shared" si="38"/>
        <v>0</v>
      </c>
      <c r="E54" s="12">
        <f>SUM(E55:E60)</f>
        <v>1009600</v>
      </c>
      <c r="F54" s="12">
        <f t="shared" ref="F54:G54" si="39">SUM(F55:F60)</f>
        <v>1049984</v>
      </c>
      <c r="G54" s="12">
        <f t="shared" si="39"/>
        <v>1049984</v>
      </c>
    </row>
    <row r="55" spans="1:7" s="20" customFormat="1" x14ac:dyDescent="0.25">
      <c r="A55" s="13" t="s">
        <v>5</v>
      </c>
      <c r="B55" s="5" t="s">
        <v>18</v>
      </c>
      <c r="C55" s="21"/>
      <c r="D55" s="21"/>
      <c r="E55" s="6">
        <v>872790</v>
      </c>
      <c r="F55" s="6">
        <v>907701.6</v>
      </c>
      <c r="G55" s="6">
        <v>907701.6</v>
      </c>
    </row>
    <row r="56" spans="1:7" s="20" customFormat="1" x14ac:dyDescent="0.25">
      <c r="A56" s="13" t="s">
        <v>7</v>
      </c>
      <c r="B56" s="5" t="s">
        <v>17</v>
      </c>
      <c r="C56" s="21"/>
      <c r="D56" s="21"/>
      <c r="E56" s="6">
        <v>97310</v>
      </c>
      <c r="F56" s="6">
        <v>101202.40000000001</v>
      </c>
      <c r="G56" s="6">
        <v>101202.40000000001</v>
      </c>
    </row>
    <row r="57" spans="1:7" s="20" customFormat="1" x14ac:dyDescent="0.25">
      <c r="A57" s="13" t="s">
        <v>8</v>
      </c>
      <c r="B57" s="5" t="s">
        <v>19</v>
      </c>
      <c r="C57" s="21"/>
      <c r="D57" s="21"/>
      <c r="E57" s="6">
        <v>8000</v>
      </c>
      <c r="F57" s="6">
        <v>8320</v>
      </c>
      <c r="G57" s="6">
        <v>8320</v>
      </c>
    </row>
    <row r="58" spans="1:7" s="20" customFormat="1" x14ac:dyDescent="0.25">
      <c r="A58" s="13" t="s">
        <v>9</v>
      </c>
      <c r="B58" s="5" t="s">
        <v>20</v>
      </c>
      <c r="C58" s="21"/>
      <c r="D58" s="21"/>
      <c r="E58" s="6">
        <v>3000</v>
      </c>
      <c r="F58" s="6">
        <v>3120</v>
      </c>
      <c r="G58" s="6">
        <v>3120</v>
      </c>
    </row>
    <row r="59" spans="1:7" s="20" customFormat="1" x14ac:dyDescent="0.25">
      <c r="A59" s="13">
        <v>38</v>
      </c>
      <c r="B59" s="5" t="s">
        <v>68</v>
      </c>
      <c r="C59" s="21"/>
      <c r="D59" s="21"/>
      <c r="E59" s="6">
        <v>3500</v>
      </c>
      <c r="F59" s="6">
        <v>3640</v>
      </c>
      <c r="G59" s="6">
        <v>3640</v>
      </c>
    </row>
    <row r="60" spans="1:7" s="20" customFormat="1" x14ac:dyDescent="0.25">
      <c r="A60" s="13" t="s">
        <v>11</v>
      </c>
      <c r="B60" s="5" t="s">
        <v>21</v>
      </c>
      <c r="C60" s="21"/>
      <c r="D60" s="21"/>
      <c r="E60" s="6">
        <v>25000</v>
      </c>
      <c r="F60" s="6">
        <v>26000</v>
      </c>
      <c r="G60" s="6">
        <v>26000</v>
      </c>
    </row>
    <row r="61" spans="1:7" x14ac:dyDescent="0.25">
      <c r="A61" s="10">
        <v>52</v>
      </c>
      <c r="B61" s="11" t="s">
        <v>71</v>
      </c>
      <c r="C61" s="12">
        <f>SUM(C62:C62)</f>
        <v>0</v>
      </c>
      <c r="D61" s="12">
        <f>SUM(D62:D62)</f>
        <v>0</v>
      </c>
      <c r="E61" s="12">
        <f>SUM(E62:E63)</f>
        <v>37500</v>
      </c>
      <c r="F61" s="12">
        <f t="shared" ref="F61:G61" si="40">SUM(F62:F63)</f>
        <v>39000</v>
      </c>
      <c r="G61" s="12">
        <f t="shared" si="40"/>
        <v>39000</v>
      </c>
    </row>
    <row r="62" spans="1:7" s="20" customFormat="1" x14ac:dyDescent="0.25">
      <c r="A62" s="13" t="s">
        <v>7</v>
      </c>
      <c r="B62" s="5" t="s">
        <v>17</v>
      </c>
      <c r="C62" s="21"/>
      <c r="D62" s="21"/>
      <c r="E62" s="6">
        <v>18500</v>
      </c>
      <c r="F62" s="6">
        <v>19240</v>
      </c>
      <c r="G62" s="6">
        <v>19240</v>
      </c>
    </row>
    <row r="63" spans="1:7" s="20" customFormat="1" x14ac:dyDescent="0.25">
      <c r="A63" s="13" t="s">
        <v>11</v>
      </c>
      <c r="B63" s="5" t="s">
        <v>21</v>
      </c>
      <c r="C63" s="21"/>
      <c r="D63" s="21"/>
      <c r="E63" s="6">
        <v>19000</v>
      </c>
      <c r="F63" s="6">
        <v>19760</v>
      </c>
      <c r="G63" s="6">
        <v>19760</v>
      </c>
    </row>
    <row r="64" spans="1:7" x14ac:dyDescent="0.25">
      <c r="A64" s="10">
        <v>61</v>
      </c>
      <c r="B64" s="11" t="s">
        <v>55</v>
      </c>
      <c r="C64" s="12">
        <f t="shared" ref="C64:D64" si="41">SUM(C65:C66)</f>
        <v>0</v>
      </c>
      <c r="D64" s="12">
        <f t="shared" si="41"/>
        <v>0</v>
      </c>
      <c r="E64" s="12">
        <f>SUM(E65:E66)</f>
        <v>63820</v>
      </c>
      <c r="F64" s="12">
        <f t="shared" ref="F64:G64" si="42">SUM(F65:F66)</f>
        <v>66372.800000000003</v>
      </c>
      <c r="G64" s="12">
        <f t="shared" si="42"/>
        <v>66372.800000000003</v>
      </c>
    </row>
    <row r="65" spans="1:7" s="20" customFormat="1" x14ac:dyDescent="0.25">
      <c r="A65" s="13" t="s">
        <v>5</v>
      </c>
      <c r="B65" s="5" t="s">
        <v>18</v>
      </c>
      <c r="C65" s="21"/>
      <c r="D65" s="21"/>
      <c r="E65" s="6">
        <v>9320</v>
      </c>
      <c r="F65" s="6">
        <v>9692.7999999999993</v>
      </c>
      <c r="G65" s="6">
        <v>9692.7999999999993</v>
      </c>
    </row>
    <row r="66" spans="1:7" s="20" customFormat="1" x14ac:dyDescent="0.25">
      <c r="A66" s="13" t="s">
        <v>7</v>
      </c>
      <c r="B66" s="5" t="s">
        <v>17</v>
      </c>
      <c r="C66" s="21"/>
      <c r="D66" s="21"/>
      <c r="E66" s="6">
        <v>54500</v>
      </c>
      <c r="F66" s="6">
        <v>56680</v>
      </c>
      <c r="G66" s="6">
        <v>56680</v>
      </c>
    </row>
    <row r="67" spans="1:7" ht="24" x14ac:dyDescent="0.25">
      <c r="A67" s="10">
        <v>71</v>
      </c>
      <c r="B67" s="26" t="s">
        <v>70</v>
      </c>
      <c r="C67" s="12">
        <f t="shared" ref="C67:D67" si="43">SUM(C68:C73)</f>
        <v>0</v>
      </c>
      <c r="D67" s="12">
        <f t="shared" si="43"/>
        <v>0</v>
      </c>
      <c r="E67" s="12">
        <f>SUM(E68)</f>
        <v>2000</v>
      </c>
      <c r="F67" s="12">
        <f t="shared" ref="F67:G67" si="44">SUM(F68)</f>
        <v>2080</v>
      </c>
      <c r="G67" s="12">
        <f t="shared" si="44"/>
        <v>2080</v>
      </c>
    </row>
    <row r="68" spans="1:7" s="20" customFormat="1" x14ac:dyDescent="0.25">
      <c r="A68" s="13" t="s">
        <v>11</v>
      </c>
      <c r="B68" s="5" t="s">
        <v>21</v>
      </c>
      <c r="C68" s="21"/>
      <c r="D68" s="21"/>
      <c r="E68" s="6">
        <v>2000</v>
      </c>
      <c r="F68" s="6">
        <v>2080</v>
      </c>
      <c r="G68" s="6">
        <v>2080</v>
      </c>
    </row>
    <row r="69" spans="1:7" ht="24" x14ac:dyDescent="0.25">
      <c r="A69" s="7" t="s">
        <v>84</v>
      </c>
      <c r="B69" s="25" t="s">
        <v>69</v>
      </c>
      <c r="C69" s="9">
        <f t="shared" ref="C69:D69" si="45">C70</f>
        <v>0</v>
      </c>
      <c r="D69" s="9">
        <f t="shared" si="45"/>
        <v>0</v>
      </c>
      <c r="E69" s="9">
        <f>E70</f>
        <v>60000</v>
      </c>
      <c r="F69" s="9">
        <f>F70</f>
        <v>35000</v>
      </c>
      <c r="G69" s="9">
        <f>G70</f>
        <v>30000</v>
      </c>
    </row>
    <row r="70" spans="1:7" x14ac:dyDescent="0.25">
      <c r="A70" s="10">
        <v>5011</v>
      </c>
      <c r="B70" s="11" t="s">
        <v>72</v>
      </c>
      <c r="C70" s="12">
        <f t="shared" ref="C70:D70" si="46">SUM(C71:C72)</f>
        <v>0</v>
      </c>
      <c r="D70" s="12">
        <f t="shared" si="46"/>
        <v>0</v>
      </c>
      <c r="E70" s="12">
        <f>SUM(E71:E72)</f>
        <v>60000</v>
      </c>
      <c r="F70" s="12">
        <f t="shared" ref="F70:G70" si="47">SUM(F71:F72)</f>
        <v>35000</v>
      </c>
      <c r="G70" s="12">
        <f t="shared" si="47"/>
        <v>30000</v>
      </c>
    </row>
    <row r="71" spans="1:7" x14ac:dyDescent="0.25">
      <c r="A71" s="13" t="s">
        <v>5</v>
      </c>
      <c r="B71" s="5" t="s">
        <v>18</v>
      </c>
      <c r="C71" s="6"/>
      <c r="D71" s="6"/>
      <c r="E71" s="6">
        <v>59650</v>
      </c>
      <c r="F71" s="6">
        <v>34718</v>
      </c>
      <c r="G71" s="6">
        <v>29825</v>
      </c>
    </row>
    <row r="72" spans="1:7" x14ac:dyDescent="0.25">
      <c r="A72" s="13" t="s">
        <v>7</v>
      </c>
      <c r="B72" s="5" t="s">
        <v>17</v>
      </c>
      <c r="C72" s="6"/>
      <c r="D72" s="6"/>
      <c r="E72" s="6">
        <v>350</v>
      </c>
      <c r="F72" s="6">
        <v>282</v>
      </c>
      <c r="G72" s="6">
        <v>175</v>
      </c>
    </row>
    <row r="73" spans="1:7" ht="24" x14ac:dyDescent="0.25">
      <c r="A73" s="7" t="s">
        <v>84</v>
      </c>
      <c r="B73" s="25" t="s">
        <v>69</v>
      </c>
      <c r="C73" s="9">
        <f t="shared" ref="C73:D73" si="48">C74</f>
        <v>0</v>
      </c>
      <c r="D73" s="9">
        <f t="shared" si="48"/>
        <v>0</v>
      </c>
      <c r="E73" s="9">
        <f>E74+E77</f>
        <v>61399.5</v>
      </c>
      <c r="F73" s="9">
        <f t="shared" ref="F73:G73" si="49">F74+F77</f>
        <v>61400</v>
      </c>
      <c r="G73" s="9">
        <f t="shared" si="49"/>
        <v>61400</v>
      </c>
    </row>
    <row r="74" spans="1:7" x14ac:dyDescent="0.25">
      <c r="A74" s="10">
        <v>581</v>
      </c>
      <c r="B74" s="11" t="s">
        <v>67</v>
      </c>
      <c r="C74" s="12">
        <f t="shared" ref="C74:D74" si="50">SUM(C75:C76)</f>
        <v>0</v>
      </c>
      <c r="D74" s="12">
        <f t="shared" si="50"/>
        <v>0</v>
      </c>
      <c r="E74" s="12">
        <f>SUM(E75:E76)</f>
        <v>35799.5</v>
      </c>
      <c r="F74" s="12">
        <f t="shared" ref="F74:G74" si="51">SUM(F75:F76)</f>
        <v>0</v>
      </c>
      <c r="G74" s="12">
        <f t="shared" si="51"/>
        <v>0</v>
      </c>
    </row>
    <row r="75" spans="1:7" x14ac:dyDescent="0.25">
      <c r="A75" s="13" t="s">
        <v>5</v>
      </c>
      <c r="B75" s="5" t="s">
        <v>18</v>
      </c>
      <c r="C75" s="6"/>
      <c r="D75" s="6"/>
      <c r="E75" s="6">
        <v>34335.5</v>
      </c>
      <c r="F75" s="6">
        <v>0</v>
      </c>
      <c r="G75" s="6">
        <v>0</v>
      </c>
    </row>
    <row r="76" spans="1:7" x14ac:dyDescent="0.25">
      <c r="A76" s="13" t="s">
        <v>7</v>
      </c>
      <c r="B76" s="5" t="s">
        <v>17</v>
      </c>
      <c r="C76" s="6"/>
      <c r="D76" s="6"/>
      <c r="E76" s="6">
        <v>1464</v>
      </c>
      <c r="F76" s="6">
        <v>0</v>
      </c>
      <c r="G76" s="6">
        <v>0</v>
      </c>
    </row>
    <row r="77" spans="1:7" x14ac:dyDescent="0.25">
      <c r="A77" s="10">
        <v>5011</v>
      </c>
      <c r="B77" s="11" t="s">
        <v>72</v>
      </c>
      <c r="C77" s="12">
        <f t="shared" ref="C77:D77" si="52">SUM(C78:C79)</f>
        <v>0</v>
      </c>
      <c r="D77" s="12">
        <f t="shared" si="52"/>
        <v>0</v>
      </c>
      <c r="E77" s="12">
        <f>SUM(E78:E79)</f>
        <v>25600</v>
      </c>
      <c r="F77" s="12">
        <f t="shared" ref="F77:G77" si="53">SUM(F78:F79)</f>
        <v>61400</v>
      </c>
      <c r="G77" s="12">
        <f t="shared" si="53"/>
        <v>61400</v>
      </c>
    </row>
    <row r="78" spans="1:7" x14ac:dyDescent="0.25">
      <c r="A78" s="13" t="s">
        <v>5</v>
      </c>
      <c r="B78" s="5" t="s">
        <v>18</v>
      </c>
      <c r="C78" s="6"/>
      <c r="D78" s="6"/>
      <c r="E78" s="6">
        <v>24500</v>
      </c>
      <c r="F78" s="6">
        <v>60616</v>
      </c>
      <c r="G78" s="6">
        <v>60616</v>
      </c>
    </row>
    <row r="79" spans="1:7" x14ac:dyDescent="0.25">
      <c r="A79" s="13" t="s">
        <v>7</v>
      </c>
      <c r="B79" s="5" t="s">
        <v>17</v>
      </c>
      <c r="C79" s="6"/>
      <c r="D79" s="6"/>
      <c r="E79" s="6">
        <v>1100</v>
      </c>
      <c r="F79" s="6">
        <v>784</v>
      </c>
      <c r="G79" s="6">
        <v>784</v>
      </c>
    </row>
    <row r="80" spans="1:7" s="20" customFormat="1" ht="24" x14ac:dyDescent="0.25">
      <c r="A80" s="7" t="s">
        <v>84</v>
      </c>
      <c r="B80" s="25" t="s">
        <v>69</v>
      </c>
      <c r="C80" s="9">
        <f t="shared" ref="C80:D80" si="54">C81</f>
        <v>0</v>
      </c>
      <c r="D80" s="9">
        <f t="shared" si="54"/>
        <v>0</v>
      </c>
      <c r="E80" s="9">
        <f>E81</f>
        <v>43799</v>
      </c>
      <c r="F80" s="9">
        <f t="shared" ref="F80:G80" si="55">F81</f>
        <v>63415</v>
      </c>
      <c r="G80" s="9">
        <f t="shared" si="55"/>
        <v>12856</v>
      </c>
    </row>
    <row r="81" spans="1:7" x14ac:dyDescent="0.25">
      <c r="A81" s="10">
        <v>5011</v>
      </c>
      <c r="B81" s="11" t="s">
        <v>72</v>
      </c>
      <c r="C81" s="12">
        <f>SUM(C82:C82)</f>
        <v>0</v>
      </c>
      <c r="D81" s="12">
        <f>SUM(D82:D82)</f>
        <v>0</v>
      </c>
      <c r="E81" s="12">
        <f>SUM(E82:E83)</f>
        <v>43799</v>
      </c>
      <c r="F81" s="12">
        <f t="shared" ref="F81:G81" si="56">SUM(F82:F83)</f>
        <v>63415</v>
      </c>
      <c r="G81" s="12">
        <f t="shared" si="56"/>
        <v>12856</v>
      </c>
    </row>
    <row r="82" spans="1:7" x14ac:dyDescent="0.25">
      <c r="A82" s="13" t="s">
        <v>7</v>
      </c>
      <c r="B82" s="5" t="s">
        <v>17</v>
      </c>
      <c r="C82" s="6"/>
      <c r="D82" s="6"/>
      <c r="E82" s="6">
        <v>42737</v>
      </c>
      <c r="F82" s="6">
        <v>61884</v>
      </c>
      <c r="G82" s="6">
        <v>12856</v>
      </c>
    </row>
    <row r="83" spans="1:7" s="20" customFormat="1" x14ac:dyDescent="0.25">
      <c r="A83" s="13" t="s">
        <v>11</v>
      </c>
      <c r="B83" s="5" t="s">
        <v>21</v>
      </c>
      <c r="C83" s="21"/>
      <c r="D83" s="21"/>
      <c r="E83" s="6">
        <v>1062</v>
      </c>
      <c r="F83" s="6">
        <v>1531</v>
      </c>
      <c r="G83" s="6">
        <v>0</v>
      </c>
    </row>
    <row r="84" spans="1:7" s="20" customFormat="1" ht="24" x14ac:dyDescent="0.25">
      <c r="A84" s="7" t="s">
        <v>84</v>
      </c>
      <c r="B84" s="25" t="s">
        <v>69</v>
      </c>
      <c r="C84" s="9">
        <f t="shared" ref="C84:D84" si="57">C85</f>
        <v>0</v>
      </c>
      <c r="D84" s="9">
        <f t="shared" si="57"/>
        <v>0</v>
      </c>
      <c r="E84" s="9">
        <f>E85+E90</f>
        <v>4522215</v>
      </c>
      <c r="F84" s="9">
        <f t="shared" ref="F84:G84" si="58">F85+F90</f>
        <v>2091949</v>
      </c>
      <c r="G84" s="9">
        <f t="shared" si="58"/>
        <v>22618</v>
      </c>
    </row>
    <row r="85" spans="1:7" s="20" customFormat="1" x14ac:dyDescent="0.25">
      <c r="A85" s="10">
        <v>51000</v>
      </c>
      <c r="B85" s="11" t="s">
        <v>74</v>
      </c>
      <c r="C85" s="12">
        <f>SUM(C86:C86)</f>
        <v>0</v>
      </c>
      <c r="D85" s="12">
        <f>SUM(D86:D86)</f>
        <v>0</v>
      </c>
      <c r="E85" s="12">
        <f>SUM(E86:E89)</f>
        <v>42995</v>
      </c>
      <c r="F85" s="12">
        <f t="shared" ref="F85:G85" si="59">SUM(F86:F89)</f>
        <v>43219</v>
      </c>
      <c r="G85" s="12">
        <f t="shared" si="59"/>
        <v>0</v>
      </c>
    </row>
    <row r="86" spans="1:7" s="20" customFormat="1" x14ac:dyDescent="0.25">
      <c r="A86" s="13" t="s">
        <v>5</v>
      </c>
      <c r="B86" s="5" t="s">
        <v>18</v>
      </c>
      <c r="C86" s="21"/>
      <c r="D86" s="21"/>
      <c r="E86" s="6">
        <v>3695</v>
      </c>
      <c r="F86" s="6">
        <v>3695</v>
      </c>
      <c r="G86" s="6">
        <v>0</v>
      </c>
    </row>
    <row r="87" spans="1:7" s="20" customFormat="1" x14ac:dyDescent="0.25">
      <c r="A87" s="13" t="s">
        <v>7</v>
      </c>
      <c r="B87" s="5" t="s">
        <v>17</v>
      </c>
      <c r="C87" s="21"/>
      <c r="D87" s="21"/>
      <c r="E87" s="6">
        <v>39300</v>
      </c>
      <c r="F87" s="6">
        <v>39524</v>
      </c>
      <c r="G87" s="6">
        <v>0</v>
      </c>
    </row>
    <row r="88" spans="1:7" s="20" customFormat="1" x14ac:dyDescent="0.25">
      <c r="A88" s="13">
        <v>38</v>
      </c>
      <c r="B88" s="5" t="s">
        <v>68</v>
      </c>
      <c r="C88" s="21"/>
      <c r="D88" s="21"/>
      <c r="E88" s="6">
        <v>0</v>
      </c>
      <c r="F88" s="6">
        <v>0</v>
      </c>
      <c r="G88" s="6">
        <v>0</v>
      </c>
    </row>
    <row r="89" spans="1:7" s="20" customFormat="1" x14ac:dyDescent="0.25">
      <c r="A89" s="13" t="s">
        <v>11</v>
      </c>
      <c r="B89" s="5" t="s">
        <v>21</v>
      </c>
      <c r="C89" s="21"/>
      <c r="D89" s="21"/>
      <c r="E89" s="6">
        <v>0</v>
      </c>
      <c r="F89" s="6">
        <v>0</v>
      </c>
      <c r="G89" s="6">
        <v>0</v>
      </c>
    </row>
    <row r="90" spans="1:7" s="20" customFormat="1" x14ac:dyDescent="0.25">
      <c r="A90" s="10">
        <v>563</v>
      </c>
      <c r="B90" s="26" t="s">
        <v>73</v>
      </c>
      <c r="C90" s="12">
        <f>SUM(C91:C91)</f>
        <v>0</v>
      </c>
      <c r="D90" s="12">
        <f>SUM(D91:D91)</f>
        <v>0</v>
      </c>
      <c r="E90" s="12">
        <f>SUM(E91:E94)</f>
        <v>4479220</v>
      </c>
      <c r="F90" s="12">
        <f t="shared" ref="F90:G90" si="60">SUM(F91:F94)</f>
        <v>2048730</v>
      </c>
      <c r="G90" s="12">
        <f t="shared" si="60"/>
        <v>22618</v>
      </c>
    </row>
    <row r="91" spans="1:7" s="20" customFormat="1" x14ac:dyDescent="0.25">
      <c r="A91" s="13" t="s">
        <v>5</v>
      </c>
      <c r="B91" s="5" t="s">
        <v>18</v>
      </c>
      <c r="C91" s="21"/>
      <c r="D91" s="21"/>
      <c r="E91" s="6">
        <v>804253</v>
      </c>
      <c r="F91" s="6">
        <v>466003</v>
      </c>
      <c r="G91" s="6">
        <v>22618</v>
      </c>
    </row>
    <row r="92" spans="1:7" s="20" customFormat="1" x14ac:dyDescent="0.25">
      <c r="A92" s="13" t="s">
        <v>7</v>
      </c>
      <c r="B92" s="5" t="s">
        <v>17</v>
      </c>
      <c r="C92" s="21"/>
      <c r="D92" s="21"/>
      <c r="E92" s="6">
        <v>62900</v>
      </c>
      <c r="F92" s="6">
        <v>15000</v>
      </c>
      <c r="G92" s="6">
        <v>0</v>
      </c>
    </row>
    <row r="93" spans="1:7" s="20" customFormat="1" x14ac:dyDescent="0.25">
      <c r="A93" s="13">
        <v>38</v>
      </c>
      <c r="B93" s="5" t="s">
        <v>68</v>
      </c>
      <c r="C93" s="19"/>
      <c r="D93" s="19"/>
      <c r="E93" s="6">
        <v>540000</v>
      </c>
      <c r="F93" s="6">
        <v>0</v>
      </c>
      <c r="G93" s="6">
        <v>0</v>
      </c>
    </row>
    <row r="94" spans="1:7" s="20" customFormat="1" x14ac:dyDescent="0.25">
      <c r="A94" s="13" t="s">
        <v>11</v>
      </c>
      <c r="B94" s="5" t="s">
        <v>21</v>
      </c>
      <c r="C94" s="19"/>
      <c r="D94" s="19"/>
      <c r="E94" s="6">
        <v>3072067</v>
      </c>
      <c r="F94" s="6">
        <v>1567727</v>
      </c>
      <c r="G94" s="6">
        <v>0</v>
      </c>
    </row>
    <row r="95" spans="1:7" s="20" customFormat="1" ht="24" x14ac:dyDescent="0.25">
      <c r="A95" s="7" t="s">
        <v>84</v>
      </c>
      <c r="B95" s="25" t="s">
        <v>69</v>
      </c>
      <c r="C95" s="9">
        <f>C99</f>
        <v>0</v>
      </c>
      <c r="D95" s="9">
        <f>D99</f>
        <v>0</v>
      </c>
      <c r="E95" s="9">
        <f>E99+E96</f>
        <v>167104</v>
      </c>
      <c r="F95" s="9">
        <f t="shared" ref="F95:G95" si="61">F99+F96</f>
        <v>0</v>
      </c>
      <c r="G95" s="9">
        <f t="shared" si="61"/>
        <v>0</v>
      </c>
    </row>
    <row r="96" spans="1:7" s="20" customFormat="1" x14ac:dyDescent="0.25">
      <c r="A96" s="10">
        <v>51000</v>
      </c>
      <c r="B96" s="11" t="s">
        <v>74</v>
      </c>
      <c r="C96" s="12">
        <f>SUM(C97:C97)</f>
        <v>0</v>
      </c>
      <c r="D96" s="12">
        <f>SUM(D97:D97)</f>
        <v>0</v>
      </c>
      <c r="E96" s="12">
        <f>SUM(E97:E98)</f>
        <v>75104</v>
      </c>
      <c r="F96" s="12">
        <f t="shared" ref="F96:G96" si="62">SUM(F97:F98)</f>
        <v>0</v>
      </c>
      <c r="G96" s="12">
        <f t="shared" si="62"/>
        <v>0</v>
      </c>
    </row>
    <row r="97" spans="1:7" s="20" customFormat="1" x14ac:dyDescent="0.25">
      <c r="A97" s="13" t="s">
        <v>5</v>
      </c>
      <c r="B97" s="5" t="s">
        <v>18</v>
      </c>
      <c r="C97" s="6"/>
      <c r="D97" s="6"/>
      <c r="E97" s="6">
        <v>15000</v>
      </c>
      <c r="F97" s="6">
        <v>0</v>
      </c>
      <c r="G97" s="6">
        <v>0</v>
      </c>
    </row>
    <row r="98" spans="1:7" s="20" customFormat="1" x14ac:dyDescent="0.25">
      <c r="A98" s="13" t="s">
        <v>7</v>
      </c>
      <c r="B98" s="5" t="s">
        <v>17</v>
      </c>
      <c r="C98" s="6"/>
      <c r="D98" s="6"/>
      <c r="E98" s="6">
        <f>24604+35500</f>
        <v>60104</v>
      </c>
      <c r="F98" s="6">
        <v>0</v>
      </c>
      <c r="G98" s="6">
        <v>0</v>
      </c>
    </row>
    <row r="99" spans="1:7" s="20" customFormat="1" x14ac:dyDescent="0.25">
      <c r="A99" s="10">
        <v>563</v>
      </c>
      <c r="B99" s="26" t="s">
        <v>73</v>
      </c>
      <c r="C99" s="12">
        <f>SUM(C100:C100)</f>
        <v>0</v>
      </c>
      <c r="D99" s="12">
        <f>SUM(D100:D101)</f>
        <v>0</v>
      </c>
      <c r="E99" s="12">
        <f>SUM(E100:E101)</f>
        <v>92000</v>
      </c>
      <c r="F99" s="12">
        <f t="shared" ref="F99:G99" si="63">SUM(F100:F101)</f>
        <v>0</v>
      </c>
      <c r="G99" s="12">
        <f t="shared" si="63"/>
        <v>0</v>
      </c>
    </row>
    <row r="100" spans="1:7" s="20" customFormat="1" x14ac:dyDescent="0.25">
      <c r="A100" s="13" t="s">
        <v>5</v>
      </c>
      <c r="B100" s="5" t="s">
        <v>18</v>
      </c>
      <c r="C100" s="19"/>
      <c r="D100" s="19"/>
      <c r="E100" s="6">
        <v>60000</v>
      </c>
      <c r="F100" s="6">
        <v>0</v>
      </c>
      <c r="G100" s="6">
        <v>0</v>
      </c>
    </row>
    <row r="101" spans="1:7" s="20" customFormat="1" x14ac:dyDescent="0.25">
      <c r="A101" s="13" t="s">
        <v>7</v>
      </c>
      <c r="B101" s="5" t="s">
        <v>17</v>
      </c>
      <c r="C101" s="19"/>
      <c r="D101" s="19"/>
      <c r="E101" s="6">
        <v>32000</v>
      </c>
      <c r="F101" s="6">
        <v>0</v>
      </c>
      <c r="G101" s="6">
        <v>0</v>
      </c>
    </row>
    <row r="102" spans="1:7" s="20" customFormat="1" x14ac:dyDescent="0.25">
      <c r="A102" s="48" t="s">
        <v>63</v>
      </c>
      <c r="B102" s="49"/>
      <c r="C102" s="49"/>
      <c r="D102" s="49"/>
      <c r="E102" s="49"/>
      <c r="F102" s="49"/>
      <c r="G102" s="50"/>
    </row>
    <row r="103" spans="1:7" s="20" customFormat="1" x14ac:dyDescent="0.25">
      <c r="A103" s="51"/>
      <c r="B103" s="52"/>
      <c r="C103" s="52"/>
      <c r="D103" s="52"/>
      <c r="E103" s="52"/>
      <c r="F103" s="52"/>
      <c r="G103" s="53"/>
    </row>
    <row r="104" spans="1:7" ht="25.5" x14ac:dyDescent="0.25">
      <c r="A104" s="40">
        <v>2063</v>
      </c>
      <c r="B104" s="41" t="s">
        <v>49</v>
      </c>
      <c r="C104" s="42" t="s">
        <v>57</v>
      </c>
      <c r="D104" s="42" t="s">
        <v>43</v>
      </c>
      <c r="E104" s="42" t="s">
        <v>58</v>
      </c>
      <c r="F104" s="42" t="s">
        <v>59</v>
      </c>
      <c r="G104" s="42" t="s">
        <v>60</v>
      </c>
    </row>
    <row r="105" spans="1:7" x14ac:dyDescent="0.25">
      <c r="A105" s="27" t="s">
        <v>31</v>
      </c>
      <c r="B105" s="28" t="s">
        <v>32</v>
      </c>
      <c r="C105" s="29">
        <f t="shared" ref="C105:D105" si="64">C106</f>
        <v>4973186.6199999992</v>
      </c>
      <c r="D105" s="29">
        <f t="shared" si="64"/>
        <v>5161227</v>
      </c>
      <c r="E105" s="29">
        <v>0</v>
      </c>
      <c r="F105" s="29">
        <v>0</v>
      </c>
      <c r="G105" s="29">
        <v>0</v>
      </c>
    </row>
    <row r="106" spans="1:7" x14ac:dyDescent="0.25">
      <c r="A106" s="30" t="s">
        <v>16</v>
      </c>
      <c r="B106" s="23" t="s">
        <v>50</v>
      </c>
      <c r="C106" s="24">
        <f t="shared" ref="C106:D106" si="65">SUM(C107:C108)</f>
        <v>4973186.6199999992</v>
      </c>
      <c r="D106" s="24">
        <f t="shared" si="65"/>
        <v>5161227</v>
      </c>
      <c r="E106" s="24">
        <v>0</v>
      </c>
      <c r="F106" s="24">
        <v>0</v>
      </c>
      <c r="G106" s="24">
        <v>0</v>
      </c>
    </row>
    <row r="107" spans="1:7" x14ac:dyDescent="0.25">
      <c r="A107" s="13" t="s">
        <v>5</v>
      </c>
      <c r="B107" s="5" t="s">
        <v>18</v>
      </c>
      <c r="C107" s="6">
        <v>4843173.1999999993</v>
      </c>
      <c r="D107" s="6">
        <v>5004913</v>
      </c>
      <c r="E107" s="6"/>
      <c r="F107" s="6"/>
      <c r="G107" s="6"/>
    </row>
    <row r="108" spans="1:7" x14ac:dyDescent="0.25">
      <c r="A108" s="13" t="s">
        <v>7</v>
      </c>
      <c r="B108" s="5" t="s">
        <v>17</v>
      </c>
      <c r="C108" s="6">
        <v>130013.42</v>
      </c>
      <c r="D108" s="6">
        <v>156314</v>
      </c>
      <c r="E108" s="6"/>
      <c r="F108" s="6"/>
      <c r="G108" s="6"/>
    </row>
    <row r="109" spans="1:7" x14ac:dyDescent="0.25">
      <c r="A109" s="27" t="s">
        <v>35</v>
      </c>
      <c r="B109" s="28" t="s">
        <v>32</v>
      </c>
      <c r="C109" s="29">
        <f t="shared" ref="C109:D109" si="66">C110</f>
        <v>2456</v>
      </c>
      <c r="D109" s="29">
        <f t="shared" si="66"/>
        <v>0</v>
      </c>
      <c r="E109" s="29">
        <v>0</v>
      </c>
      <c r="F109" s="29">
        <v>0</v>
      </c>
      <c r="G109" s="29">
        <v>0</v>
      </c>
    </row>
    <row r="110" spans="1:7" x14ac:dyDescent="0.25">
      <c r="A110" s="30" t="s">
        <v>16</v>
      </c>
      <c r="B110" s="31" t="s">
        <v>36</v>
      </c>
      <c r="C110" s="24">
        <f>SUM(C111:C111)</f>
        <v>2456</v>
      </c>
      <c r="D110" s="24">
        <f t="shared" ref="D110" si="67">SUM(D111:D111)</f>
        <v>0</v>
      </c>
      <c r="E110" s="24">
        <v>0</v>
      </c>
      <c r="F110" s="24">
        <v>0</v>
      </c>
      <c r="G110" s="24">
        <v>0</v>
      </c>
    </row>
    <row r="111" spans="1:7" x14ac:dyDescent="0.25">
      <c r="A111" s="13" t="s">
        <v>9</v>
      </c>
      <c r="B111" s="5" t="s">
        <v>20</v>
      </c>
      <c r="C111" s="6">
        <v>2456</v>
      </c>
      <c r="D111" s="6">
        <v>0</v>
      </c>
      <c r="E111" s="6"/>
      <c r="F111" s="6"/>
      <c r="G111" s="6"/>
    </row>
    <row r="112" spans="1:7" x14ac:dyDescent="0.25">
      <c r="A112" s="27" t="s">
        <v>37</v>
      </c>
      <c r="B112" s="28" t="s">
        <v>0</v>
      </c>
      <c r="C112" s="29">
        <f t="shared" ref="C112:D112" si="68">C113</f>
        <v>1105157.5299999998</v>
      </c>
      <c r="D112" s="29">
        <f t="shared" si="68"/>
        <v>772998</v>
      </c>
      <c r="E112" s="29">
        <v>0</v>
      </c>
      <c r="F112" s="29">
        <v>0</v>
      </c>
      <c r="G112" s="29">
        <v>0</v>
      </c>
    </row>
    <row r="113" spans="1:7" x14ac:dyDescent="0.25">
      <c r="A113" s="30" t="s">
        <v>16</v>
      </c>
      <c r="B113" s="23" t="s">
        <v>50</v>
      </c>
      <c r="C113" s="24">
        <f>SUM(C114:C120)</f>
        <v>1105157.5299999998</v>
      </c>
      <c r="D113" s="24">
        <f t="shared" ref="D113" si="69">SUM(D114:D120)</f>
        <v>772998</v>
      </c>
      <c r="E113" s="24">
        <v>0</v>
      </c>
      <c r="F113" s="24">
        <v>0</v>
      </c>
      <c r="G113" s="24">
        <v>0</v>
      </c>
    </row>
    <row r="114" spans="1:7" x14ac:dyDescent="0.25">
      <c r="A114" s="13" t="s">
        <v>5</v>
      </c>
      <c r="B114" s="5" t="s">
        <v>18</v>
      </c>
      <c r="C114" s="6">
        <v>198925.27</v>
      </c>
      <c r="D114" s="6">
        <v>97608</v>
      </c>
      <c r="E114" s="6"/>
      <c r="F114" s="6"/>
      <c r="G114" s="6"/>
    </row>
    <row r="115" spans="1:7" x14ac:dyDescent="0.25">
      <c r="A115" s="13" t="s">
        <v>7</v>
      </c>
      <c r="B115" s="5" t="s">
        <v>17</v>
      </c>
      <c r="C115" s="6">
        <v>769091.69</v>
      </c>
      <c r="D115" s="6">
        <f>603044-31435+24693</f>
        <v>596302</v>
      </c>
      <c r="E115" s="6"/>
      <c r="F115" s="6"/>
      <c r="G115" s="6"/>
    </row>
    <row r="116" spans="1:7" x14ac:dyDescent="0.25">
      <c r="A116" s="14">
        <v>34</v>
      </c>
      <c r="B116" s="5" t="s">
        <v>19</v>
      </c>
      <c r="C116" s="6">
        <v>6440.5</v>
      </c>
      <c r="D116" s="6">
        <v>0</v>
      </c>
      <c r="E116" s="6"/>
      <c r="F116" s="6"/>
      <c r="G116" s="6"/>
    </row>
    <row r="117" spans="1:7" x14ac:dyDescent="0.25">
      <c r="A117" s="14" t="s">
        <v>9</v>
      </c>
      <c r="B117" s="5" t="s">
        <v>20</v>
      </c>
      <c r="C117" s="6">
        <v>9981.69</v>
      </c>
      <c r="D117" s="6">
        <v>0</v>
      </c>
      <c r="E117" s="6"/>
      <c r="F117" s="6"/>
      <c r="G117" s="6"/>
    </row>
    <row r="118" spans="1:7" x14ac:dyDescent="0.25">
      <c r="A118" s="13" t="s">
        <v>10</v>
      </c>
      <c r="B118" s="5" t="s">
        <v>27</v>
      </c>
      <c r="C118" s="6">
        <v>497.7</v>
      </c>
      <c r="D118" s="6">
        <v>0</v>
      </c>
      <c r="E118" s="6"/>
      <c r="F118" s="6"/>
      <c r="G118" s="6"/>
    </row>
    <row r="119" spans="1:7" x14ac:dyDescent="0.25">
      <c r="A119" s="13" t="s">
        <v>11</v>
      </c>
      <c r="B119" s="5" t="s">
        <v>21</v>
      </c>
      <c r="C119" s="6">
        <v>120220.68</v>
      </c>
      <c r="D119" s="6">
        <v>79088</v>
      </c>
      <c r="E119" s="6"/>
      <c r="F119" s="6"/>
      <c r="G119" s="6"/>
    </row>
    <row r="120" spans="1:7" x14ac:dyDescent="0.25">
      <c r="A120" s="13" t="s">
        <v>13</v>
      </c>
      <c r="B120" s="5" t="s">
        <v>22</v>
      </c>
      <c r="C120" s="6">
        <v>0</v>
      </c>
      <c r="D120" s="6">
        <v>0</v>
      </c>
      <c r="E120" s="6"/>
      <c r="F120" s="6"/>
      <c r="G120" s="6"/>
    </row>
    <row r="121" spans="1:7" x14ac:dyDescent="0.25">
      <c r="A121" s="27" t="s">
        <v>33</v>
      </c>
      <c r="B121" s="28" t="s">
        <v>34</v>
      </c>
      <c r="C121" s="29">
        <f t="shared" ref="C121:D121" si="70">C122</f>
        <v>7433.62</v>
      </c>
      <c r="D121" s="29">
        <f t="shared" si="70"/>
        <v>10838</v>
      </c>
      <c r="E121" s="29">
        <v>0</v>
      </c>
      <c r="F121" s="29">
        <v>0</v>
      </c>
      <c r="G121" s="29">
        <v>0</v>
      </c>
    </row>
    <row r="122" spans="1:7" x14ac:dyDescent="0.25">
      <c r="A122" s="30" t="s">
        <v>16</v>
      </c>
      <c r="B122" s="23" t="s">
        <v>50</v>
      </c>
      <c r="C122" s="24">
        <f>SUM(C123)</f>
        <v>7433.62</v>
      </c>
      <c r="D122" s="24">
        <f t="shared" ref="D122" si="71">SUM(D123)</f>
        <v>10838</v>
      </c>
      <c r="E122" s="24">
        <v>0</v>
      </c>
      <c r="F122" s="24">
        <v>0</v>
      </c>
      <c r="G122" s="24">
        <v>0</v>
      </c>
    </row>
    <row r="123" spans="1:7" x14ac:dyDescent="0.25">
      <c r="A123" s="13" t="s">
        <v>7</v>
      </c>
      <c r="B123" s="5" t="s">
        <v>17</v>
      </c>
      <c r="C123" s="6">
        <v>7433.62</v>
      </c>
      <c r="D123" s="6">
        <v>10838</v>
      </c>
      <c r="E123" s="6"/>
      <c r="F123" s="6"/>
      <c r="G123" s="6"/>
    </row>
    <row r="124" spans="1:7" x14ac:dyDescent="0.25">
      <c r="A124" s="27" t="s">
        <v>51</v>
      </c>
      <c r="B124" s="28" t="s">
        <v>52</v>
      </c>
      <c r="C124" s="29">
        <f t="shared" ref="C124:D124" si="72">C125</f>
        <v>0</v>
      </c>
      <c r="D124" s="29">
        <f t="shared" si="72"/>
        <v>0</v>
      </c>
      <c r="E124" s="29">
        <v>0</v>
      </c>
      <c r="F124" s="29">
        <v>0</v>
      </c>
      <c r="G124" s="29">
        <v>0</v>
      </c>
    </row>
    <row r="125" spans="1:7" x14ac:dyDescent="0.25">
      <c r="A125" s="30" t="s">
        <v>16</v>
      </c>
      <c r="B125" s="23" t="s">
        <v>50</v>
      </c>
      <c r="C125" s="24">
        <f>SUM(C126)</f>
        <v>0</v>
      </c>
      <c r="D125" s="24">
        <f>SUM(D126)</f>
        <v>0</v>
      </c>
      <c r="E125" s="24">
        <v>0</v>
      </c>
      <c r="F125" s="24">
        <v>0</v>
      </c>
      <c r="G125" s="24">
        <v>0</v>
      </c>
    </row>
    <row r="126" spans="1:7" x14ac:dyDescent="0.25">
      <c r="A126" s="14">
        <v>31</v>
      </c>
      <c r="B126" s="15" t="s">
        <v>18</v>
      </c>
      <c r="C126" s="6">
        <v>0</v>
      </c>
      <c r="D126" s="6">
        <v>0</v>
      </c>
      <c r="E126" s="6"/>
      <c r="F126" s="6"/>
      <c r="G126" s="6"/>
    </row>
    <row r="127" spans="1:7" x14ac:dyDescent="0.25">
      <c r="A127" s="27" t="s">
        <v>40</v>
      </c>
      <c r="B127" s="28" t="s">
        <v>41</v>
      </c>
      <c r="C127" s="29">
        <f>C128+C140+C156+C168+C152</f>
        <v>1942431.7099999997</v>
      </c>
      <c r="D127" s="29">
        <f t="shared" ref="D127" si="73">D128+D140+D156+D168+D152</f>
        <v>1693562</v>
      </c>
      <c r="E127" s="29">
        <v>0</v>
      </c>
      <c r="F127" s="29">
        <v>0</v>
      </c>
      <c r="G127" s="29">
        <v>0</v>
      </c>
    </row>
    <row r="128" spans="1:7" x14ac:dyDescent="0.25">
      <c r="A128" s="32">
        <v>31</v>
      </c>
      <c r="B128" s="23" t="s">
        <v>53</v>
      </c>
      <c r="C128" s="24">
        <f t="shared" ref="C128:D128" si="74">SUM(C129:C139)</f>
        <v>810463.55999999982</v>
      </c>
      <c r="D128" s="24">
        <f t="shared" si="74"/>
        <v>634860</v>
      </c>
      <c r="E128" s="24">
        <v>0</v>
      </c>
      <c r="F128" s="24">
        <v>0</v>
      </c>
      <c r="G128" s="24">
        <v>0</v>
      </c>
    </row>
    <row r="129" spans="1:7" x14ac:dyDescent="0.25">
      <c r="A129" s="13" t="s">
        <v>5</v>
      </c>
      <c r="B129" s="5" t="s">
        <v>18</v>
      </c>
      <c r="C129" s="6">
        <v>276716.13</v>
      </c>
      <c r="D129" s="6">
        <v>345649</v>
      </c>
      <c r="E129" s="6"/>
      <c r="F129" s="6"/>
      <c r="G129" s="6"/>
    </row>
    <row r="130" spans="1:7" x14ac:dyDescent="0.25">
      <c r="A130" s="13" t="s">
        <v>7</v>
      </c>
      <c r="B130" s="5" t="s">
        <v>17</v>
      </c>
      <c r="C130" s="6">
        <v>504686.06</v>
      </c>
      <c r="D130" s="6">
        <v>270555</v>
      </c>
      <c r="E130" s="6"/>
      <c r="F130" s="6"/>
      <c r="G130" s="6"/>
    </row>
    <row r="131" spans="1:7" x14ac:dyDescent="0.25">
      <c r="A131" s="14">
        <v>34</v>
      </c>
      <c r="B131" s="5" t="s">
        <v>19</v>
      </c>
      <c r="C131" s="6">
        <v>299.45999999999998</v>
      </c>
      <c r="D131" s="6">
        <v>250</v>
      </c>
      <c r="E131" s="6"/>
      <c r="F131" s="6"/>
      <c r="G131" s="6"/>
    </row>
    <row r="132" spans="1:7" x14ac:dyDescent="0.25">
      <c r="A132" s="14">
        <v>35</v>
      </c>
      <c r="B132" s="5" t="s">
        <v>25</v>
      </c>
      <c r="C132" s="6">
        <v>0</v>
      </c>
      <c r="D132" s="6">
        <v>0</v>
      </c>
      <c r="E132" s="6"/>
      <c r="F132" s="6"/>
      <c r="G132" s="6"/>
    </row>
    <row r="133" spans="1:7" x14ac:dyDescent="0.25">
      <c r="A133" s="14">
        <v>36</v>
      </c>
      <c r="B133" s="5" t="s">
        <v>23</v>
      </c>
      <c r="C133" s="6">
        <v>0</v>
      </c>
      <c r="D133" s="6">
        <v>0</v>
      </c>
      <c r="E133" s="6"/>
      <c r="F133" s="6"/>
      <c r="G133" s="6"/>
    </row>
    <row r="134" spans="1:7" x14ac:dyDescent="0.25">
      <c r="A134" s="14">
        <v>37</v>
      </c>
      <c r="B134" s="5" t="s">
        <v>20</v>
      </c>
      <c r="C134" s="6">
        <v>5720</v>
      </c>
      <c r="D134" s="6">
        <v>2286</v>
      </c>
      <c r="E134" s="6"/>
      <c r="F134" s="6"/>
      <c r="G134" s="6"/>
    </row>
    <row r="135" spans="1:7" x14ac:dyDescent="0.25">
      <c r="A135" s="14">
        <v>38</v>
      </c>
      <c r="B135" s="5" t="s">
        <v>24</v>
      </c>
      <c r="C135" s="6">
        <v>625</v>
      </c>
      <c r="D135" s="6">
        <v>0</v>
      </c>
      <c r="E135" s="6"/>
      <c r="F135" s="6"/>
      <c r="G135" s="6"/>
    </row>
    <row r="136" spans="1:7" x14ac:dyDescent="0.25">
      <c r="A136" s="13" t="s">
        <v>10</v>
      </c>
      <c r="B136" s="5" t="s">
        <v>27</v>
      </c>
      <c r="C136" s="6">
        <v>0</v>
      </c>
      <c r="D136" s="6">
        <v>314</v>
      </c>
      <c r="E136" s="6"/>
      <c r="F136" s="6"/>
      <c r="G136" s="6"/>
    </row>
    <row r="137" spans="1:7" x14ac:dyDescent="0.25">
      <c r="A137" s="13" t="s">
        <v>11</v>
      </c>
      <c r="B137" s="5" t="s">
        <v>21</v>
      </c>
      <c r="C137" s="6">
        <v>21750.58</v>
      </c>
      <c r="D137" s="6">
        <v>10681</v>
      </c>
      <c r="E137" s="6"/>
      <c r="F137" s="6"/>
      <c r="G137" s="6"/>
    </row>
    <row r="138" spans="1:7" x14ac:dyDescent="0.25">
      <c r="A138" s="14">
        <v>44</v>
      </c>
      <c r="B138" s="5" t="s">
        <v>42</v>
      </c>
      <c r="C138" s="6">
        <v>666.33</v>
      </c>
      <c r="D138" s="6">
        <v>5125</v>
      </c>
      <c r="E138" s="6"/>
      <c r="F138" s="6"/>
      <c r="G138" s="6"/>
    </row>
    <row r="139" spans="1:7" x14ac:dyDescent="0.25">
      <c r="A139" s="14">
        <v>45</v>
      </c>
      <c r="B139" s="5" t="s">
        <v>22</v>
      </c>
      <c r="C139" s="6">
        <v>0</v>
      </c>
      <c r="D139" s="6">
        <v>0</v>
      </c>
      <c r="E139" s="6"/>
      <c r="F139" s="6"/>
      <c r="G139" s="6"/>
    </row>
    <row r="140" spans="1:7" x14ac:dyDescent="0.25">
      <c r="A140" s="33">
        <v>43</v>
      </c>
      <c r="B140" s="23" t="s">
        <v>54</v>
      </c>
      <c r="C140" s="24">
        <f t="shared" ref="C140:D140" si="75">SUM(C141:C151)</f>
        <v>943808.45</v>
      </c>
      <c r="D140" s="24">
        <f t="shared" si="75"/>
        <v>910557</v>
      </c>
      <c r="E140" s="24">
        <v>0</v>
      </c>
      <c r="F140" s="24">
        <v>0</v>
      </c>
      <c r="G140" s="24">
        <v>0</v>
      </c>
    </row>
    <row r="141" spans="1:7" x14ac:dyDescent="0.25">
      <c r="A141" s="13" t="s">
        <v>5</v>
      </c>
      <c r="B141" s="5" t="s">
        <v>18</v>
      </c>
      <c r="C141" s="6">
        <v>858757.98</v>
      </c>
      <c r="D141" s="6">
        <v>635062</v>
      </c>
      <c r="E141" s="6"/>
      <c r="F141" s="6"/>
      <c r="G141" s="6"/>
    </row>
    <row r="142" spans="1:7" x14ac:dyDescent="0.25">
      <c r="A142" s="13" t="s">
        <v>7</v>
      </c>
      <c r="B142" s="5" t="s">
        <v>17</v>
      </c>
      <c r="C142" s="6">
        <v>74219.099999999991</v>
      </c>
      <c r="D142" s="6">
        <v>251922</v>
      </c>
      <c r="E142" s="6"/>
      <c r="F142" s="6"/>
      <c r="G142" s="6"/>
    </row>
    <row r="143" spans="1:7" x14ac:dyDescent="0.25">
      <c r="A143" s="14">
        <v>34</v>
      </c>
      <c r="B143" s="5" t="s">
        <v>19</v>
      </c>
      <c r="C143" s="6">
        <v>7042.87</v>
      </c>
      <c r="D143" s="6">
        <v>9646</v>
      </c>
      <c r="E143" s="6"/>
      <c r="F143" s="6"/>
      <c r="G143" s="6"/>
    </row>
    <row r="144" spans="1:7" x14ac:dyDescent="0.25">
      <c r="A144" s="14">
        <v>35</v>
      </c>
      <c r="B144" s="5" t="s">
        <v>25</v>
      </c>
      <c r="C144" s="6">
        <v>0</v>
      </c>
      <c r="D144" s="6">
        <v>0</v>
      </c>
      <c r="E144" s="6"/>
      <c r="F144" s="6"/>
      <c r="G144" s="6"/>
    </row>
    <row r="145" spans="1:7" x14ac:dyDescent="0.25">
      <c r="A145" s="14">
        <v>36</v>
      </c>
      <c r="B145" s="5" t="s">
        <v>23</v>
      </c>
      <c r="C145" s="6">
        <v>0</v>
      </c>
      <c r="D145" s="6">
        <v>0</v>
      </c>
      <c r="E145" s="6"/>
      <c r="F145" s="6"/>
      <c r="G145" s="6"/>
    </row>
    <row r="146" spans="1:7" x14ac:dyDescent="0.25">
      <c r="A146" s="14">
        <v>37</v>
      </c>
      <c r="B146" s="5" t="s">
        <v>20</v>
      </c>
      <c r="C146" s="6">
        <v>0</v>
      </c>
      <c r="D146" s="6">
        <v>0</v>
      </c>
      <c r="E146" s="6"/>
      <c r="F146" s="6"/>
      <c r="G146" s="6"/>
    </row>
    <row r="147" spans="1:7" x14ac:dyDescent="0.25">
      <c r="A147" s="14">
        <v>38</v>
      </c>
      <c r="B147" s="5" t="s">
        <v>24</v>
      </c>
      <c r="C147" s="6">
        <v>3191.5</v>
      </c>
      <c r="D147" s="6">
        <v>0</v>
      </c>
      <c r="E147" s="6"/>
      <c r="F147" s="6"/>
      <c r="G147" s="6"/>
    </row>
    <row r="148" spans="1:7" x14ac:dyDescent="0.25">
      <c r="A148" s="13" t="s">
        <v>10</v>
      </c>
      <c r="B148" s="5" t="s">
        <v>27</v>
      </c>
      <c r="C148" s="6">
        <v>0</v>
      </c>
      <c r="D148" s="6">
        <v>470</v>
      </c>
      <c r="E148" s="6"/>
      <c r="F148" s="6"/>
      <c r="G148" s="6"/>
    </row>
    <row r="149" spans="1:7" x14ac:dyDescent="0.25">
      <c r="A149" s="13" t="s">
        <v>11</v>
      </c>
      <c r="B149" s="5" t="s">
        <v>21</v>
      </c>
      <c r="C149" s="6">
        <v>597</v>
      </c>
      <c r="D149" s="6">
        <v>13457</v>
      </c>
      <c r="E149" s="6"/>
      <c r="F149" s="6"/>
      <c r="G149" s="6"/>
    </row>
    <row r="150" spans="1:7" x14ac:dyDescent="0.25">
      <c r="A150" s="14">
        <v>44</v>
      </c>
      <c r="B150" s="5" t="s">
        <v>42</v>
      </c>
      <c r="C150" s="6">
        <v>0</v>
      </c>
      <c r="D150" s="6">
        <v>0</v>
      </c>
      <c r="E150" s="6"/>
      <c r="F150" s="6"/>
      <c r="G150" s="6"/>
    </row>
    <row r="151" spans="1:7" x14ac:dyDescent="0.25">
      <c r="A151" s="14">
        <v>45</v>
      </c>
      <c r="B151" s="5" t="s">
        <v>22</v>
      </c>
      <c r="C151" s="6">
        <v>0</v>
      </c>
      <c r="D151" s="6">
        <v>0</v>
      </c>
      <c r="E151" s="6"/>
      <c r="F151" s="6"/>
      <c r="G151" s="6"/>
    </row>
    <row r="152" spans="1:7" x14ac:dyDescent="0.25">
      <c r="A152" s="30" t="s">
        <v>26</v>
      </c>
      <c r="B152" s="23" t="s">
        <v>3</v>
      </c>
      <c r="C152" s="24">
        <f>SUM(C153:C155)</f>
        <v>142598.5</v>
      </c>
      <c r="D152" s="24">
        <f t="shared" ref="D152" si="76">SUM(D153:D155)</f>
        <v>94100</v>
      </c>
      <c r="E152" s="24">
        <v>0</v>
      </c>
      <c r="F152" s="24">
        <v>0</v>
      </c>
      <c r="G152" s="24">
        <v>0</v>
      </c>
    </row>
    <row r="153" spans="1:7" x14ac:dyDescent="0.25">
      <c r="A153" s="14">
        <v>31</v>
      </c>
      <c r="B153" s="5" t="s">
        <v>18</v>
      </c>
      <c r="C153" s="6">
        <v>105951.14</v>
      </c>
      <c r="D153" s="6">
        <v>36259</v>
      </c>
      <c r="E153" s="6"/>
      <c r="F153" s="6"/>
      <c r="G153" s="6"/>
    </row>
    <row r="154" spans="1:7" x14ac:dyDescent="0.25">
      <c r="A154" s="14">
        <v>32</v>
      </c>
      <c r="B154" s="5" t="s">
        <v>17</v>
      </c>
      <c r="C154" s="6">
        <v>33151.11</v>
      </c>
      <c r="D154" s="6">
        <f>1241+56600</f>
        <v>57841</v>
      </c>
      <c r="E154" s="6"/>
      <c r="F154" s="6"/>
      <c r="G154" s="6"/>
    </row>
    <row r="155" spans="1:7" x14ac:dyDescent="0.25">
      <c r="A155" s="13" t="s">
        <v>11</v>
      </c>
      <c r="B155" s="5" t="s">
        <v>21</v>
      </c>
      <c r="C155" s="6">
        <v>3496.25</v>
      </c>
      <c r="D155" s="6">
        <v>0</v>
      </c>
      <c r="E155" s="6"/>
      <c r="F155" s="6"/>
      <c r="G155" s="6"/>
    </row>
    <row r="156" spans="1:7" x14ac:dyDescent="0.25">
      <c r="A156" s="32">
        <v>61</v>
      </c>
      <c r="B156" s="23" t="s">
        <v>55</v>
      </c>
      <c r="C156" s="24">
        <f t="shared" ref="C156:D156" si="77">SUM(C157:C167)</f>
        <v>45050.7</v>
      </c>
      <c r="D156" s="24">
        <f t="shared" si="77"/>
        <v>53686</v>
      </c>
      <c r="E156" s="24">
        <v>0</v>
      </c>
      <c r="F156" s="24">
        <v>0</v>
      </c>
      <c r="G156" s="24">
        <v>0</v>
      </c>
    </row>
    <row r="157" spans="1:7" x14ac:dyDescent="0.25">
      <c r="A157" s="13" t="s">
        <v>5</v>
      </c>
      <c r="B157" s="5" t="s">
        <v>18</v>
      </c>
      <c r="C157" s="6">
        <v>7604.31</v>
      </c>
      <c r="D157" s="6">
        <v>0</v>
      </c>
      <c r="E157" s="6"/>
      <c r="F157" s="6"/>
      <c r="G157" s="6"/>
    </row>
    <row r="158" spans="1:7" x14ac:dyDescent="0.25">
      <c r="A158" s="13" t="s">
        <v>7</v>
      </c>
      <c r="B158" s="5" t="s">
        <v>17</v>
      </c>
      <c r="C158" s="6">
        <v>33886.39</v>
      </c>
      <c r="D158" s="6">
        <v>53686</v>
      </c>
      <c r="E158" s="6"/>
      <c r="F158" s="6"/>
      <c r="G158" s="6"/>
    </row>
    <row r="159" spans="1:7" x14ac:dyDescent="0.25">
      <c r="A159" s="14">
        <v>34</v>
      </c>
      <c r="B159" s="5" t="s">
        <v>19</v>
      </c>
      <c r="C159" s="6">
        <v>0</v>
      </c>
      <c r="D159" s="6">
        <v>0</v>
      </c>
      <c r="E159" s="6"/>
      <c r="F159" s="6"/>
      <c r="G159" s="6"/>
    </row>
    <row r="160" spans="1:7" x14ac:dyDescent="0.25">
      <c r="A160" s="14">
        <v>35</v>
      </c>
      <c r="B160" s="5" t="s">
        <v>25</v>
      </c>
      <c r="C160" s="6">
        <v>0</v>
      </c>
      <c r="D160" s="6">
        <v>0</v>
      </c>
      <c r="E160" s="6"/>
      <c r="F160" s="6"/>
      <c r="G160" s="6"/>
    </row>
    <row r="161" spans="1:7" x14ac:dyDescent="0.25">
      <c r="A161" s="14">
        <v>36</v>
      </c>
      <c r="B161" s="5" t="s">
        <v>23</v>
      </c>
      <c r="C161" s="6">
        <v>0</v>
      </c>
      <c r="D161" s="6">
        <v>0</v>
      </c>
      <c r="E161" s="6"/>
      <c r="F161" s="6"/>
      <c r="G161" s="6"/>
    </row>
    <row r="162" spans="1:7" x14ac:dyDescent="0.25">
      <c r="A162" s="14">
        <v>37</v>
      </c>
      <c r="B162" s="5" t="s">
        <v>20</v>
      </c>
      <c r="C162" s="6">
        <v>0</v>
      </c>
      <c r="D162" s="6">
        <v>0</v>
      </c>
      <c r="E162" s="6"/>
      <c r="F162" s="6"/>
      <c r="G162" s="6"/>
    </row>
    <row r="163" spans="1:7" x14ac:dyDescent="0.25">
      <c r="A163" s="14">
        <v>38</v>
      </c>
      <c r="B163" s="5" t="s">
        <v>24</v>
      </c>
      <c r="C163" s="6">
        <v>0</v>
      </c>
      <c r="D163" s="6">
        <v>0</v>
      </c>
      <c r="E163" s="6"/>
      <c r="F163" s="6"/>
      <c r="G163" s="6"/>
    </row>
    <row r="164" spans="1:7" x14ac:dyDescent="0.25">
      <c r="A164" s="13" t="s">
        <v>10</v>
      </c>
      <c r="B164" s="5" t="s">
        <v>27</v>
      </c>
      <c r="C164" s="6">
        <v>0</v>
      </c>
      <c r="D164" s="6">
        <v>0</v>
      </c>
      <c r="E164" s="6"/>
      <c r="F164" s="6"/>
      <c r="G164" s="6"/>
    </row>
    <row r="165" spans="1:7" x14ac:dyDescent="0.25">
      <c r="A165" s="13" t="s">
        <v>11</v>
      </c>
      <c r="B165" s="5" t="s">
        <v>21</v>
      </c>
      <c r="C165" s="6">
        <v>3560</v>
      </c>
      <c r="D165" s="6">
        <v>0</v>
      </c>
      <c r="E165" s="6"/>
      <c r="F165" s="6"/>
      <c r="G165" s="6"/>
    </row>
    <row r="166" spans="1:7" x14ac:dyDescent="0.25">
      <c r="A166" s="14">
        <v>44</v>
      </c>
      <c r="B166" s="5" t="s">
        <v>42</v>
      </c>
      <c r="C166" s="6">
        <v>0</v>
      </c>
      <c r="D166" s="6">
        <v>0</v>
      </c>
      <c r="E166" s="6"/>
      <c r="F166" s="6"/>
      <c r="G166" s="6"/>
    </row>
    <row r="167" spans="1:7" x14ac:dyDescent="0.25">
      <c r="A167" s="14">
        <v>45</v>
      </c>
      <c r="B167" s="5" t="s">
        <v>22</v>
      </c>
      <c r="C167" s="6">
        <v>0</v>
      </c>
      <c r="D167" s="6">
        <v>0</v>
      </c>
      <c r="E167" s="6"/>
      <c r="F167" s="6"/>
      <c r="G167" s="6"/>
    </row>
    <row r="168" spans="1:7" x14ac:dyDescent="0.25">
      <c r="A168" s="32">
        <v>71</v>
      </c>
      <c r="B168" s="23" t="s">
        <v>56</v>
      </c>
      <c r="C168" s="24">
        <f t="shared" ref="C168:D168" si="78">SUM(C169:C172)</f>
        <v>510.5</v>
      </c>
      <c r="D168" s="24">
        <f t="shared" si="78"/>
        <v>359</v>
      </c>
      <c r="E168" s="24">
        <v>0</v>
      </c>
      <c r="F168" s="24">
        <v>0</v>
      </c>
      <c r="G168" s="24">
        <v>0</v>
      </c>
    </row>
    <row r="169" spans="1:7" x14ac:dyDescent="0.25">
      <c r="A169" s="13" t="s">
        <v>10</v>
      </c>
      <c r="B169" s="5" t="s">
        <v>27</v>
      </c>
      <c r="C169" s="6">
        <v>0</v>
      </c>
      <c r="D169" s="6">
        <v>0</v>
      </c>
      <c r="E169" s="6"/>
      <c r="F169" s="6"/>
      <c r="G169" s="6"/>
    </row>
    <row r="170" spans="1:7" x14ac:dyDescent="0.25">
      <c r="A170" s="13" t="s">
        <v>11</v>
      </c>
      <c r="B170" s="5" t="s">
        <v>21</v>
      </c>
      <c r="C170" s="6">
        <v>510.5</v>
      </c>
      <c r="D170" s="6">
        <v>359</v>
      </c>
      <c r="E170" s="6"/>
      <c r="F170" s="6"/>
      <c r="G170" s="6"/>
    </row>
    <row r="171" spans="1:7" x14ac:dyDescent="0.25">
      <c r="A171" s="14">
        <v>44</v>
      </c>
      <c r="B171" s="5" t="s">
        <v>42</v>
      </c>
      <c r="C171" s="6">
        <v>0</v>
      </c>
      <c r="D171" s="6">
        <v>0</v>
      </c>
      <c r="E171" s="6"/>
      <c r="F171" s="6"/>
      <c r="G171" s="6"/>
    </row>
    <row r="172" spans="1:7" x14ac:dyDescent="0.25">
      <c r="A172" s="14">
        <v>45</v>
      </c>
      <c r="B172" s="5" t="s">
        <v>22</v>
      </c>
      <c r="C172" s="6">
        <v>0</v>
      </c>
      <c r="D172" s="6">
        <v>0</v>
      </c>
      <c r="E172" s="6"/>
      <c r="F172" s="6"/>
      <c r="G172" s="6"/>
    </row>
    <row r="173" spans="1:7" x14ac:dyDescent="0.25">
      <c r="A173" s="27" t="s">
        <v>38</v>
      </c>
      <c r="B173" s="28" t="s">
        <v>39</v>
      </c>
      <c r="C173" s="29">
        <f>C176+C188+C200+C174</f>
        <v>746248.66</v>
      </c>
      <c r="D173" s="29">
        <f t="shared" ref="D173" si="79">D176+D188+D200+D174</f>
        <v>628443</v>
      </c>
      <c r="E173" s="29">
        <v>0</v>
      </c>
      <c r="F173" s="29">
        <v>0</v>
      </c>
      <c r="G173" s="29">
        <v>0</v>
      </c>
    </row>
    <row r="174" spans="1:7" x14ac:dyDescent="0.25">
      <c r="A174" s="30">
        <v>31</v>
      </c>
      <c r="B174" s="23" t="s">
        <v>6</v>
      </c>
      <c r="C174" s="24">
        <f>SUM(C175)</f>
        <v>2020.37</v>
      </c>
      <c r="D174" s="24">
        <f t="shared" ref="D174" si="80">SUM(D175)</f>
        <v>0</v>
      </c>
      <c r="E174" s="24">
        <v>0</v>
      </c>
      <c r="F174" s="24">
        <v>0</v>
      </c>
      <c r="G174" s="24">
        <v>0</v>
      </c>
    </row>
    <row r="175" spans="1:7" x14ac:dyDescent="0.25">
      <c r="A175" s="13" t="s">
        <v>14</v>
      </c>
      <c r="B175" s="5" t="s">
        <v>23</v>
      </c>
      <c r="C175" s="6">
        <v>2020.37</v>
      </c>
      <c r="D175" s="6"/>
      <c r="E175" s="6"/>
      <c r="F175" s="6"/>
      <c r="G175" s="6"/>
    </row>
    <row r="176" spans="1:7" x14ac:dyDescent="0.25">
      <c r="A176" s="30" t="s">
        <v>1</v>
      </c>
      <c r="B176" s="23" t="s">
        <v>2</v>
      </c>
      <c r="C176" s="24">
        <f t="shared" ref="C176:D176" si="81">SUM(C177:C187)</f>
        <v>104275.81</v>
      </c>
      <c r="D176" s="24">
        <f t="shared" si="81"/>
        <v>86398</v>
      </c>
      <c r="E176" s="24">
        <v>0</v>
      </c>
      <c r="F176" s="24">
        <v>0</v>
      </c>
      <c r="G176" s="24">
        <v>0</v>
      </c>
    </row>
    <row r="177" spans="1:7" x14ac:dyDescent="0.25">
      <c r="A177" s="13" t="s">
        <v>5</v>
      </c>
      <c r="B177" s="5" t="s">
        <v>18</v>
      </c>
      <c r="C177" s="6">
        <v>50249.049999999996</v>
      </c>
      <c r="D177" s="6">
        <v>63470</v>
      </c>
      <c r="E177" s="6"/>
      <c r="F177" s="6"/>
      <c r="G177" s="6"/>
    </row>
    <row r="178" spans="1:7" x14ac:dyDescent="0.25">
      <c r="A178" s="13" t="s">
        <v>7</v>
      </c>
      <c r="B178" s="5" t="s">
        <v>17</v>
      </c>
      <c r="C178" s="6">
        <v>54026.759999999995</v>
      </c>
      <c r="D178" s="6">
        <v>22928</v>
      </c>
      <c r="E178" s="6"/>
      <c r="F178" s="6"/>
      <c r="G178" s="6"/>
    </row>
    <row r="179" spans="1:7" x14ac:dyDescent="0.25">
      <c r="A179" s="13" t="s">
        <v>8</v>
      </c>
      <c r="B179" s="5" t="s">
        <v>19</v>
      </c>
      <c r="C179" s="6">
        <v>0</v>
      </c>
      <c r="D179" s="6">
        <v>0</v>
      </c>
      <c r="E179" s="6"/>
      <c r="F179" s="6"/>
      <c r="G179" s="6"/>
    </row>
    <row r="180" spans="1:7" x14ac:dyDescent="0.25">
      <c r="A180" s="13" t="s">
        <v>15</v>
      </c>
      <c r="B180" s="5" t="s">
        <v>25</v>
      </c>
      <c r="C180" s="6">
        <v>0</v>
      </c>
      <c r="D180" s="6">
        <v>0</v>
      </c>
      <c r="E180" s="6"/>
      <c r="F180" s="6"/>
      <c r="G180" s="6"/>
    </row>
    <row r="181" spans="1:7" x14ac:dyDescent="0.25">
      <c r="A181" s="13" t="s">
        <v>14</v>
      </c>
      <c r="B181" s="5" t="s">
        <v>23</v>
      </c>
      <c r="C181" s="6">
        <v>0</v>
      </c>
      <c r="D181" s="6">
        <v>0</v>
      </c>
      <c r="E181" s="6"/>
      <c r="F181" s="6"/>
      <c r="G181" s="6"/>
    </row>
    <row r="182" spans="1:7" x14ac:dyDescent="0.25">
      <c r="A182" s="13" t="s">
        <v>9</v>
      </c>
      <c r="B182" s="5" t="s">
        <v>20</v>
      </c>
      <c r="C182" s="6">
        <v>0</v>
      </c>
      <c r="D182" s="6">
        <v>0</v>
      </c>
      <c r="E182" s="6"/>
      <c r="F182" s="6"/>
      <c r="G182" s="6"/>
    </row>
    <row r="183" spans="1:7" x14ac:dyDescent="0.25">
      <c r="A183" s="13" t="s">
        <v>12</v>
      </c>
      <c r="B183" s="5" t="s">
        <v>24</v>
      </c>
      <c r="C183" s="6">
        <v>0</v>
      </c>
      <c r="D183" s="6">
        <v>0</v>
      </c>
      <c r="E183" s="6"/>
      <c r="F183" s="6"/>
      <c r="G183" s="6"/>
    </row>
    <row r="184" spans="1:7" x14ac:dyDescent="0.25">
      <c r="A184" s="13" t="s">
        <v>10</v>
      </c>
      <c r="B184" s="5" t="s">
        <v>27</v>
      </c>
      <c r="C184" s="6">
        <v>0</v>
      </c>
      <c r="D184" s="6">
        <v>0</v>
      </c>
      <c r="E184" s="6"/>
      <c r="F184" s="6"/>
      <c r="G184" s="6"/>
    </row>
    <row r="185" spans="1:7" x14ac:dyDescent="0.25">
      <c r="A185" s="13" t="s">
        <v>11</v>
      </c>
      <c r="B185" s="5" t="s">
        <v>21</v>
      </c>
      <c r="C185" s="6">
        <v>0</v>
      </c>
      <c r="D185" s="6">
        <v>0</v>
      </c>
      <c r="E185" s="6"/>
      <c r="F185" s="6"/>
      <c r="G185" s="6"/>
    </row>
    <row r="186" spans="1:7" x14ac:dyDescent="0.25">
      <c r="A186" s="14">
        <v>44</v>
      </c>
      <c r="B186" s="5" t="s">
        <v>42</v>
      </c>
      <c r="C186" s="6">
        <v>0</v>
      </c>
      <c r="D186" s="6">
        <v>0</v>
      </c>
      <c r="E186" s="6"/>
      <c r="F186" s="6"/>
      <c r="G186" s="6"/>
    </row>
    <row r="187" spans="1:7" x14ac:dyDescent="0.25">
      <c r="A187" s="13" t="s">
        <v>13</v>
      </c>
      <c r="B187" s="5" t="s">
        <v>22</v>
      </c>
      <c r="C187" s="6">
        <v>0</v>
      </c>
      <c r="D187" s="6">
        <v>0</v>
      </c>
      <c r="E187" s="6"/>
      <c r="F187" s="6"/>
      <c r="G187" s="6"/>
    </row>
    <row r="188" spans="1:7" x14ac:dyDescent="0.25">
      <c r="A188" s="30" t="s">
        <v>26</v>
      </c>
      <c r="B188" s="23" t="s">
        <v>3</v>
      </c>
      <c r="C188" s="24">
        <f t="shared" ref="C188:D188" si="82">SUM(C189:C199)</f>
        <v>613525.78000000014</v>
      </c>
      <c r="D188" s="24">
        <f t="shared" si="82"/>
        <v>542045</v>
      </c>
      <c r="E188" s="24">
        <v>0</v>
      </c>
      <c r="F188" s="24">
        <v>0</v>
      </c>
      <c r="G188" s="24">
        <v>0</v>
      </c>
    </row>
    <row r="189" spans="1:7" x14ac:dyDescent="0.25">
      <c r="A189" s="13" t="s">
        <v>5</v>
      </c>
      <c r="B189" s="5" t="s">
        <v>18</v>
      </c>
      <c r="C189" s="6">
        <v>215354.65000000002</v>
      </c>
      <c r="D189" s="6">
        <f>228918+15249</f>
        <v>244167</v>
      </c>
      <c r="E189" s="6"/>
      <c r="F189" s="6"/>
      <c r="G189" s="6"/>
    </row>
    <row r="190" spans="1:7" x14ac:dyDescent="0.25">
      <c r="A190" s="13" t="s">
        <v>7</v>
      </c>
      <c r="B190" s="5" t="s">
        <v>17</v>
      </c>
      <c r="C190" s="6">
        <v>177520.28</v>
      </c>
      <c r="D190" s="6">
        <f>157022-102000-6000+70885+7171</f>
        <v>127078</v>
      </c>
      <c r="E190" s="6"/>
      <c r="F190" s="6"/>
      <c r="G190" s="6"/>
    </row>
    <row r="191" spans="1:7" x14ac:dyDescent="0.25">
      <c r="A191" s="13" t="s">
        <v>8</v>
      </c>
      <c r="B191" s="5" t="s">
        <v>19</v>
      </c>
      <c r="C191" s="6">
        <v>0</v>
      </c>
      <c r="D191" s="6">
        <v>0</v>
      </c>
      <c r="E191" s="6"/>
      <c r="F191" s="6"/>
      <c r="G191" s="6"/>
    </row>
    <row r="192" spans="1:7" x14ac:dyDescent="0.25">
      <c r="A192" s="13" t="s">
        <v>15</v>
      </c>
      <c r="B192" s="5" t="s">
        <v>25</v>
      </c>
      <c r="C192" s="6">
        <v>0</v>
      </c>
      <c r="D192" s="6">
        <v>0</v>
      </c>
      <c r="E192" s="6"/>
      <c r="F192" s="6"/>
      <c r="G192" s="6"/>
    </row>
    <row r="193" spans="1:7" x14ac:dyDescent="0.25">
      <c r="A193" s="13" t="s">
        <v>14</v>
      </c>
      <c r="B193" s="5" t="s">
        <v>23</v>
      </c>
      <c r="C193" s="6">
        <v>14040</v>
      </c>
      <c r="D193" s="6">
        <f>102000+50960+6620</f>
        <v>159580</v>
      </c>
      <c r="E193" s="6"/>
      <c r="F193" s="6"/>
      <c r="G193" s="6"/>
    </row>
    <row r="194" spans="1:7" x14ac:dyDescent="0.25">
      <c r="A194" s="13" t="s">
        <v>9</v>
      </c>
      <c r="B194" s="5" t="s">
        <v>20</v>
      </c>
      <c r="C194" s="6">
        <v>2654.46</v>
      </c>
      <c r="D194" s="6">
        <v>0</v>
      </c>
      <c r="E194" s="6"/>
      <c r="F194" s="6"/>
      <c r="G194" s="6"/>
    </row>
    <row r="195" spans="1:7" x14ac:dyDescent="0.25">
      <c r="A195" s="13" t="s">
        <v>12</v>
      </c>
      <c r="B195" s="5" t="s">
        <v>24</v>
      </c>
      <c r="C195" s="6">
        <v>186720</v>
      </c>
      <c r="D195" s="6">
        <v>0</v>
      </c>
      <c r="E195" s="6"/>
      <c r="F195" s="6"/>
      <c r="G195" s="6"/>
    </row>
    <row r="196" spans="1:7" x14ac:dyDescent="0.25">
      <c r="A196" s="13" t="s">
        <v>10</v>
      </c>
      <c r="B196" s="5" t="s">
        <v>27</v>
      </c>
      <c r="C196" s="6">
        <v>0</v>
      </c>
      <c r="D196" s="6">
        <v>0</v>
      </c>
      <c r="E196" s="6"/>
      <c r="F196" s="6"/>
      <c r="G196" s="6"/>
    </row>
    <row r="197" spans="1:7" x14ac:dyDescent="0.25">
      <c r="A197" s="13" t="s">
        <v>11</v>
      </c>
      <c r="B197" s="5" t="s">
        <v>21</v>
      </c>
      <c r="C197" s="6">
        <v>17236.39</v>
      </c>
      <c r="D197" s="6">
        <f>6000+5220</f>
        <v>11220</v>
      </c>
      <c r="E197" s="6"/>
      <c r="F197" s="6"/>
      <c r="G197" s="6"/>
    </row>
    <row r="198" spans="1:7" x14ac:dyDescent="0.25">
      <c r="A198" s="14">
        <v>44</v>
      </c>
      <c r="B198" s="5" t="s">
        <v>42</v>
      </c>
      <c r="C198" s="6">
        <v>0</v>
      </c>
      <c r="D198" s="6">
        <v>0</v>
      </c>
      <c r="E198" s="6"/>
      <c r="F198" s="6"/>
      <c r="G198" s="6"/>
    </row>
    <row r="199" spans="1:7" x14ac:dyDescent="0.25">
      <c r="A199" s="13" t="s">
        <v>13</v>
      </c>
      <c r="B199" s="5" t="s">
        <v>22</v>
      </c>
      <c r="C199" s="6">
        <v>0</v>
      </c>
      <c r="D199" s="6">
        <v>0</v>
      </c>
      <c r="E199" s="6"/>
      <c r="F199" s="6"/>
      <c r="G199" s="6"/>
    </row>
    <row r="200" spans="1:7" x14ac:dyDescent="0.25">
      <c r="A200" s="30" t="s">
        <v>30</v>
      </c>
      <c r="B200" s="23" t="s">
        <v>4</v>
      </c>
      <c r="C200" s="24">
        <f t="shared" ref="C200:D200" si="83">SUM(C201:C211)</f>
        <v>26426.7</v>
      </c>
      <c r="D200" s="24">
        <f t="shared" si="83"/>
        <v>0</v>
      </c>
      <c r="E200" s="24">
        <v>0</v>
      </c>
      <c r="F200" s="24">
        <v>0</v>
      </c>
      <c r="G200" s="24">
        <v>0</v>
      </c>
    </row>
    <row r="201" spans="1:7" x14ac:dyDescent="0.25">
      <c r="A201" s="13" t="s">
        <v>5</v>
      </c>
      <c r="B201" s="5" t="s">
        <v>18</v>
      </c>
      <c r="C201" s="6">
        <v>23463</v>
      </c>
      <c r="D201" s="6">
        <v>0</v>
      </c>
      <c r="E201" s="6"/>
      <c r="F201" s="6"/>
      <c r="G201" s="6"/>
    </row>
    <row r="202" spans="1:7" x14ac:dyDescent="0.25">
      <c r="A202" s="13" t="s">
        <v>7</v>
      </c>
      <c r="B202" s="5" t="s">
        <v>17</v>
      </c>
      <c r="C202" s="6">
        <v>725.24</v>
      </c>
      <c r="D202" s="6">
        <v>0</v>
      </c>
      <c r="E202" s="6"/>
      <c r="F202" s="6"/>
      <c r="G202" s="6"/>
    </row>
    <row r="203" spans="1:7" x14ac:dyDescent="0.25">
      <c r="A203" s="13" t="s">
        <v>8</v>
      </c>
      <c r="B203" s="5" t="s">
        <v>19</v>
      </c>
      <c r="C203" s="6">
        <v>0</v>
      </c>
      <c r="D203" s="6">
        <v>0</v>
      </c>
      <c r="E203" s="6"/>
      <c r="F203" s="6"/>
      <c r="G203" s="6"/>
    </row>
    <row r="204" spans="1:7" x14ac:dyDescent="0.25">
      <c r="A204" s="13" t="s">
        <v>15</v>
      </c>
      <c r="B204" s="5" t="s">
        <v>25</v>
      </c>
      <c r="C204" s="6">
        <v>0</v>
      </c>
      <c r="D204" s="6">
        <v>0</v>
      </c>
      <c r="E204" s="6"/>
      <c r="F204" s="6"/>
      <c r="G204" s="6"/>
    </row>
    <row r="205" spans="1:7" x14ac:dyDescent="0.25">
      <c r="A205" s="13" t="s">
        <v>14</v>
      </c>
      <c r="B205" s="5" t="s">
        <v>23</v>
      </c>
      <c r="C205" s="6">
        <v>0</v>
      </c>
      <c r="D205" s="6">
        <v>0</v>
      </c>
      <c r="E205" s="6"/>
      <c r="F205" s="6"/>
      <c r="G205" s="6"/>
    </row>
    <row r="206" spans="1:7" x14ac:dyDescent="0.25">
      <c r="A206" s="13" t="s">
        <v>9</v>
      </c>
      <c r="B206" s="5" t="s">
        <v>20</v>
      </c>
      <c r="C206" s="6">
        <v>0</v>
      </c>
      <c r="D206" s="6">
        <v>0</v>
      </c>
      <c r="E206" s="6"/>
      <c r="F206" s="6"/>
      <c r="G206" s="6"/>
    </row>
    <row r="207" spans="1:7" x14ac:dyDescent="0.25">
      <c r="A207" s="13" t="s">
        <v>12</v>
      </c>
      <c r="B207" s="5" t="s">
        <v>24</v>
      </c>
      <c r="C207" s="6">
        <v>0</v>
      </c>
      <c r="D207" s="6">
        <v>0</v>
      </c>
      <c r="E207" s="6"/>
      <c r="F207" s="6"/>
      <c r="G207" s="6"/>
    </row>
    <row r="208" spans="1:7" x14ac:dyDescent="0.25">
      <c r="A208" s="13" t="s">
        <v>10</v>
      </c>
      <c r="B208" s="5" t="s">
        <v>27</v>
      </c>
      <c r="C208" s="6">
        <v>0</v>
      </c>
      <c r="D208" s="6">
        <v>0</v>
      </c>
      <c r="E208" s="6"/>
      <c r="F208" s="6"/>
      <c r="G208" s="6"/>
    </row>
    <row r="209" spans="1:7" x14ac:dyDescent="0.25">
      <c r="A209" s="13" t="s">
        <v>11</v>
      </c>
      <c r="B209" s="5" t="s">
        <v>21</v>
      </c>
      <c r="C209" s="6">
        <v>2238.46</v>
      </c>
      <c r="D209" s="6">
        <v>0</v>
      </c>
      <c r="E209" s="6"/>
      <c r="F209" s="6"/>
      <c r="G209" s="6"/>
    </row>
    <row r="210" spans="1:7" x14ac:dyDescent="0.25">
      <c r="A210" s="14">
        <v>44</v>
      </c>
      <c r="B210" s="5" t="s">
        <v>42</v>
      </c>
      <c r="C210" s="6">
        <v>0</v>
      </c>
      <c r="D210" s="6">
        <v>0</v>
      </c>
      <c r="E210" s="6"/>
      <c r="F210" s="6"/>
      <c r="G210" s="6"/>
    </row>
    <row r="211" spans="1:7" x14ac:dyDescent="0.25">
      <c r="A211" s="13" t="s">
        <v>13</v>
      </c>
      <c r="B211" s="5" t="s">
        <v>22</v>
      </c>
      <c r="C211" s="6">
        <v>0</v>
      </c>
      <c r="D211" s="6">
        <v>0</v>
      </c>
      <c r="E211" s="6"/>
      <c r="F211" s="6"/>
      <c r="G211" s="6"/>
    </row>
    <row r="212" spans="1:7" x14ac:dyDescent="0.25">
      <c r="A212" s="27" t="s">
        <v>61</v>
      </c>
      <c r="B212" s="28" t="s">
        <v>62</v>
      </c>
      <c r="C212" s="29">
        <f>C215+C227+C239+C213</f>
        <v>64000</v>
      </c>
      <c r="D212" s="29">
        <f t="shared" ref="D212" si="84">D215+D227+D239+D213</f>
        <v>0</v>
      </c>
      <c r="E212" s="29">
        <v>0</v>
      </c>
      <c r="F212" s="29">
        <v>0</v>
      </c>
      <c r="G212" s="29">
        <v>0</v>
      </c>
    </row>
    <row r="213" spans="1:7" x14ac:dyDescent="0.25">
      <c r="A213" s="30">
        <v>52</v>
      </c>
      <c r="B213" s="23" t="s">
        <v>3</v>
      </c>
      <c r="C213" s="24">
        <f>SUM(C214)</f>
        <v>64000</v>
      </c>
      <c r="D213" s="24">
        <f t="shared" ref="D213" si="85">SUM(D214)</f>
        <v>0</v>
      </c>
      <c r="E213" s="24">
        <v>0</v>
      </c>
      <c r="F213" s="24">
        <v>0</v>
      </c>
      <c r="G213" s="24">
        <v>0</v>
      </c>
    </row>
    <row r="214" spans="1:7" x14ac:dyDescent="0.25">
      <c r="A214" s="13" t="s">
        <v>9</v>
      </c>
      <c r="B214" s="5" t="s">
        <v>20</v>
      </c>
      <c r="C214" s="6">
        <v>64000</v>
      </c>
      <c r="D214" s="6"/>
      <c r="E214" s="6"/>
      <c r="F214" s="6"/>
      <c r="G214" s="6"/>
    </row>
    <row r="215" spans="1:7" x14ac:dyDescent="0.25">
      <c r="A215" s="16"/>
      <c r="B215" s="17"/>
      <c r="C215" s="18"/>
      <c r="D215" s="18"/>
      <c r="E215" s="18"/>
      <c r="F215" s="18"/>
      <c r="G215" s="18"/>
    </row>
    <row r="216" spans="1:7" x14ac:dyDescent="0.25">
      <c r="A216" s="16"/>
      <c r="B216" s="17"/>
      <c r="C216" s="18"/>
      <c r="D216" s="18"/>
      <c r="E216" s="18"/>
      <c r="F216" s="18"/>
      <c r="G216" s="18"/>
    </row>
    <row r="217" spans="1:7" x14ac:dyDescent="0.25">
      <c r="E217" s="47" t="s">
        <v>79</v>
      </c>
      <c r="F217" s="47"/>
      <c r="G217" s="47"/>
    </row>
    <row r="218" spans="1:7" x14ac:dyDescent="0.25">
      <c r="E218" s="47" t="s">
        <v>80</v>
      </c>
      <c r="F218" s="47"/>
      <c r="G218" s="47"/>
    </row>
  </sheetData>
  <autoFilter ref="A105:G214" xr:uid="{0F553022-761E-4873-91C3-B938C4A2A617}"/>
  <mergeCells count="14">
    <mergeCell ref="E217:G217"/>
    <mergeCell ref="E218:G218"/>
    <mergeCell ref="A102:G103"/>
    <mergeCell ref="A27:G28"/>
    <mergeCell ref="A7:G7"/>
    <mergeCell ref="B10:D10"/>
    <mergeCell ref="B11:D11"/>
    <mergeCell ref="B12:D12"/>
    <mergeCell ref="B9:D9"/>
    <mergeCell ref="A1:F1"/>
    <mergeCell ref="A2:F2"/>
    <mergeCell ref="A3:F3"/>
    <mergeCell ref="A4:F4"/>
    <mergeCell ref="A5:F5"/>
  </mergeCells>
  <pageMargins left="0.7" right="0.7" top="0.75" bottom="0.75" header="0.3" footer="0.3"/>
  <pageSetup paperSize="9" scale="6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Predložak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Matea</cp:lastModifiedBy>
  <cp:lastPrinted>2025-12-12T07:57:26Z</cp:lastPrinted>
  <dcterms:created xsi:type="dcterms:W3CDTF">2022-10-31T10:11:38Z</dcterms:created>
  <dcterms:modified xsi:type="dcterms:W3CDTF">2025-12-23T11:05:41Z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POSEBNI DIO FINANCIJSKOG PLANA 01.12.2022..xlsx</vt:lpwstr>
  </property>
</Properties>
</file>